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REESTR_IP!$A$2:$I$50</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<sst xmlns="http://schemas.openxmlformats.org/spreadsheetml/2006/main" count="11511" uniqueCount="2963">
  <si>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</si>
  <si>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</si>
  <si>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</si>
  <si>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</si>
  <si>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</si>
  <si>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</si>
  <si>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</si>
  <si>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</si>
  <si>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</si>
  <si>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</si>
  <si>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</si>
  <si>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</si>
  <si>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</si>
  <si>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26319716</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</si>
  <si>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</si>
  <si>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</si>
  <si>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</si>
  <si>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</si>
  <si>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</si>
  <si>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</si>
  <si>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</si>
  <si>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</si>
  <si>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</si>
  <si>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</si>
  <si>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</si>
  <si>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</si>
  <si>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</si>
  <si>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</si>
  <si>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</si>
  <si>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</si>
  <si>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</si>
  <si>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</si>
  <si>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</si>
  <si>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</si>
  <si>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</si>
  <si>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</si>
  <si>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</si>
  <si>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</si>
  <si>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</si>
  <si>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</si>
  <si>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</si>
  <si>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</si>
  <si>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</si>
  <si>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</si>
  <si>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</si>
  <si>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</si>
  <si>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"Аэропорт Мурманск"</t>
  </si>
  <si>
    <t>Наименование (описание) обособленного подразделения</t>
  </si>
  <si>
    <t>ИНН</t>
  </si>
  <si>
    <t>5105040715</t>
  </si>
  <si>
    <t>КПП</t>
  </si>
  <si>
    <t>510501001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</si>
  <si>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</si>
  <si>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</si>
  <si>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</si>
  <si>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</si>
  <si>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</si>
  <si>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</si>
  <si>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</si>
  <si>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</si>
  <si>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</si>
  <si>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</si>
  <si>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</si>
  <si>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</si>
  <si>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</si>
  <si>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</si>
  <si>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</si>
  <si>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</si>
  <si>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</si>
  <si>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</si>
  <si>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184355, Мурманская обл., Кольский р-н, п. Мурмаши, аэропорт</t>
  </si>
  <si>
    <t>Фамилия, имя, отчество руководителя</t>
  </si>
  <si>
    <t>Сунденбан Алексей Владимирович</t>
  </si>
  <si>
    <t>Ответственный за заполнение формы</t>
  </si>
  <si>
    <t>Фамилия, имя, отчество</t>
  </si>
  <si>
    <t>Васин А.С.</t>
  </si>
  <si>
    <t>Должность</t>
  </si>
  <si>
    <t>ИО технического директора</t>
  </si>
  <si>
    <t>Контактный телефон</t>
  </si>
  <si>
    <t>(8152)638-029</t>
  </si>
  <si>
    <t>E-mail</t>
  </si>
  <si>
    <t>a.vasin@mmkavia.ru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</si>
  <si>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</si>
  <si>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</si>
  <si>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</si>
  <si>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</si>
  <si>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</si>
  <si>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</si>
  <si>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</si>
  <si>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</si>
  <si>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</si>
  <si>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</si>
  <si>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</si>
  <si>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</si>
  <si>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</si>
  <si>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</si>
  <si>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</si>
  <si>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</si>
  <si>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</si>
  <si>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t>
  </si>
  <si>
    <t>Кольский муниципальный район</t>
  </si>
  <si>
    <t>Поселок Мурмаши</t>
  </si>
  <si>
    <t>47605163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</si>
  <si>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</si>
  <si>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</si>
  <si>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</si>
  <si>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</si>
  <si>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</si>
  <si>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</si>
  <si>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</si>
  <si>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</si>
  <si>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</si>
  <si>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</si>
  <si>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</si>
  <si>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</si>
  <si>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</si>
  <si>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</si>
  <si>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</si>
  <si>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</si>
  <si>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</si>
  <si>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</si>
  <si>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</si>
  <si>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</si>
  <si>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</si>
  <si>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</si>
  <si>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</si>
  <si>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</si>
  <si>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</si>
  <si>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</si>
  <si>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</si>
  <si>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</si>
  <si>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</si>
  <si>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</si>
  <si>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</si>
  <si>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</si>
  <si>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</si>
  <si>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</si>
  <si>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</si>
  <si>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</si>
  <si>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</si>
  <si>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</si>
  <si>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</si>
  <si>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</si>
  <si>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</si>
  <si>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</si>
  <si>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</si>
  <si>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</si>
  <si>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</si>
  <si>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</si>
  <si>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</si>
  <si>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</si>
  <si>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</si>
  <si>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</si>
  <si>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</si>
  <si>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</si>
  <si>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</si>
  <si>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</si>
  <si>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</si>
  <si>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</si>
  <si>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</si>
  <si>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</si>
  <si>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</si>
  <si>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</si>
  <si>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</si>
  <si>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</si>
  <si>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</si>
  <si>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</si>
  <si>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</si>
  <si>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</si>
  <si>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</si>
  <si>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</si>
  <si>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</si>
  <si>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</si>
  <si>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</si>
  <si>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</si>
  <si>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</si>
  <si>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</si>
  <si>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</si>
  <si>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</si>
  <si>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</si>
  <si>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</si>
  <si>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</si>
  <si>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</si>
  <si>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</si>
  <si>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</si>
  <si>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</si>
  <si>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</si>
  <si>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</si>
  <si>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</si>
  <si>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</si>
  <si>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</si>
  <si>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</si>
  <si>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</si>
  <si>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</si>
  <si>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</si>
  <si>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</si>
  <si>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</si>
  <si>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</si>
  <si>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</si>
  <si>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</si>
  <si>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</si>
  <si>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</si>
  <si>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</si>
  <si>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</si>
  <si>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</si>
  <si>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</si>
  <si>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</si>
  <si>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</si>
  <si>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</si>
  <si>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</si>
  <si>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</si>
  <si>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</si>
  <si>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</si>
  <si>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</si>
  <si>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</si>
  <si>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</si>
  <si>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</si>
  <si>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</si>
  <si>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</si>
  <si>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</si>
  <si>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</si>
  <si>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</si>
  <si>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</si>
  <si>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</si>
  <si>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</si>
  <si>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</si>
  <si>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</si>
  <si>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</si>
  <si>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</si>
  <si>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</si>
  <si>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</si>
  <si>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</si>
  <si>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</si>
  <si>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</si>
  <si>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</si>
  <si>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</si>
  <si>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</si>
  <si>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</si>
  <si>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</si>
  <si>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</si>
  <si>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</si>
  <si>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</si>
  <si>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</si>
  <si>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</si>
  <si>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</si>
  <si>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</si>
  <si>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</si>
  <si>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</si>
  <si>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</si>
  <si>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</si>
  <si>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</si>
  <si>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</si>
  <si>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</si>
  <si>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</si>
  <si>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</si>
  <si>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</si>
  <si>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</si>
  <si>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</si>
  <si>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</si>
  <si>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</si>
  <si>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</si>
  <si>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</si>
  <si>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</si>
  <si>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</si>
  <si>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</si>
  <si>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</si>
  <si>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</si>
  <si>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</si>
  <si>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</si>
  <si>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</si>
  <si>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</si>
  <si>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</si>
  <si>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</si>
  <si>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</si>
  <si>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</si>
  <si>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</si>
  <si>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</si>
  <si>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</si>
  <si>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</si>
  <si>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</si>
  <si>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</si>
  <si>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</si>
  <si>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</si>
  <si>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</si>
  <si>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</si>
  <si>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</si>
  <si>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</si>
  <si>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</si>
  <si>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</si>
  <si>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</si>
  <si>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</si>
  <si>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</si>
  <si>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</si>
  <si>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</si>
  <si>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</si>
  <si>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</si>
  <si>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</si>
  <si>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</si>
  <si>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</si>
  <si>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</si>
  <si>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</si>
  <si>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</si>
  <si>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</si>
  <si>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</si>
  <si>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</si>
  <si>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</si>
  <si>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</si>
  <si>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</si>
  <si>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</si>
  <si>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</si>
  <si>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</si>
  <si>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</si>
  <si>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</si>
  <si>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</si>
  <si>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</si>
  <si>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</si>
  <si>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</si>
  <si>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</si>
  <si>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</si>
  <si>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</si>
  <si>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</si>
  <si>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</si>
  <si>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</si>
  <si>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</si>
  <si>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</si>
  <si>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</si>
  <si>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</si>
  <si>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</si>
  <si>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</si>
  <si>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</si>
  <si>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</si>
  <si>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</si>
  <si>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</si>
  <si>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</si>
  <si>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</si>
  <si>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</si>
  <si>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</si>
  <si>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</si>
  <si>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</si>
  <si>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</si>
  <si>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</si>
  <si>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</si>
  <si>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</si>
  <si>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</si>
  <si>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</si>
  <si>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</si>
  <si>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</si>
  <si>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</si>
  <si>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</si>
  <si>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</si>
  <si>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</si>
  <si>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</si>
  <si>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</si>
  <si>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</si>
  <si>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</si>
  <si>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</si>
  <si>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</si>
  <si>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</si>
  <si>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</si>
  <si>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</si>
  <si>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</si>
  <si>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</si>
  <si>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</si>
  <si>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</si>
  <si>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</si>
  <si>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</si>
  <si>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</si>
  <si>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</si>
  <si>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</si>
  <si>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</si>
  <si>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</si>
  <si>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</si>
  <si>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</si>
  <si>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</si>
  <si>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</si>
  <si>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</si>
  <si>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</si>
  <si>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</si>
  <si>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</si>
  <si>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</si>
  <si>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</si>
  <si>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</si>
  <si>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</si>
  <si>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</si>
  <si>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</si>
  <si>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</si>
  <si>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</si>
  <si>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</si>
  <si>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</si>
  <si>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</si>
  <si>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</si>
  <si>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</si>
  <si>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</si>
  <si>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</si>
  <si>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</si>
  <si>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</si>
  <si>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</si>
  <si>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</si>
  <si>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</si>
  <si>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</si>
  <si>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</si>
  <si>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</si>
  <si>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</si>
  <si>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</si>
  <si>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</si>
  <si>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</si>
  <si>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</si>
  <si>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</si>
  <si>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</si>
  <si>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</si>
  <si>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</si>
  <si>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</si>
  <si>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</si>
  <si>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</si>
  <si>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</si>
  <si>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</si>
  <si>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</si>
  <si>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</si>
  <si>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</si>
  <si>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</si>
  <si>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</si>
  <si>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</si>
  <si>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</si>
  <si>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</si>
  <si>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</si>
  <si>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</si>
  <si>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</si>
  <si>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</si>
  <si>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</si>
  <si>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</si>
  <si>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</si>
  <si>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</si>
  <si>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</si>
  <si>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</si>
  <si>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</si>
  <si>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</si>
  <si>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</si>
  <si>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</si>
  <si>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</si>
  <si>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</si>
  <si>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</si>
  <si>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</si>
  <si>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</si>
  <si>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</si>
  <si>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</si>
  <si>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</si>
  <si>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</si>
  <si>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</si>
  <si>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</si>
  <si>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</si>
  <si>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</si>
  <si>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</si>
  <si>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</si>
  <si>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</si>
  <si>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</si>
  <si>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</si>
  <si>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</si>
  <si>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</si>
  <si>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</si>
  <si>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</si>
  <si>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</si>
  <si>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</si>
  <si>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</si>
  <si>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</si>
  <si>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</si>
  <si>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</si>
  <si>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</si>
  <si>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</si>
  <si>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</si>
  <si>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</si>
  <si>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</si>
  <si>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</si>
  <si>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</si>
  <si>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</si>
  <si>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</si>
  <si>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</si>
  <si>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</si>
  <si>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</si>
  <si>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</si>
  <si>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</si>
  <si>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</si>
  <si>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</si>
  <si>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</si>
  <si>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</si>
  <si>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</si>
  <si>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</si>
  <si>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</si>
  <si>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</si>
  <si>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</si>
  <si>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</si>
  <si>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</si>
  <si>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</si>
  <si>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</si>
  <si>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</si>
  <si>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</si>
  <si>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</si>
  <si>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</si>
  <si>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</si>
  <si>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</si>
  <si>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</si>
  <si>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</si>
  <si>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</si>
  <si>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</si>
  <si>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</si>
  <si>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</si>
  <si>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</si>
  <si>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</si>
  <si>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</si>
  <si>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</si>
  <si>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</si>
  <si>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</si>
  <si>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</si>
  <si>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</si>
  <si>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</si>
  <si>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</si>
  <si>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</si>
  <si>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</si>
  <si>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</si>
  <si>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</si>
  <si>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</si>
  <si>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</si>
  <si>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</si>
  <si>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</si>
  <si>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</si>
  <si>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</si>
  <si>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</si>
  <si>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</si>
  <si>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</si>
  <si>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</si>
  <si>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</si>
  <si>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</si>
  <si>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</si>
  <si>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</si>
  <si>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</si>
  <si>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</si>
  <si>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</si>
  <si>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</si>
  <si>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</si>
  <si>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</si>
  <si>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</si>
  <si>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</si>
  <si>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</si>
  <si>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</si>
  <si>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</si>
  <si>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</si>
  <si>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</si>
  <si>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</si>
  <si>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</si>
  <si>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</si>
  <si>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</si>
  <si>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</si>
  <si>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</si>
  <si>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</si>
  <si>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</si>
  <si>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</si>
  <si>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</si>
  <si>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</si>
  <si>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</si>
  <si>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</si>
  <si>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</si>
  <si>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</si>
  <si>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</si>
  <si>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</si>
  <si>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</si>
  <si>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</si>
  <si>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</si>
  <si>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</si>
  <si>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</si>
  <si>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</si>
  <si>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</si>
  <si>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</si>
  <si>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</si>
  <si>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</si>
  <si>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</si>
  <si>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</si>
  <si>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</si>
  <si>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</si>
  <si>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</si>
  <si>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</si>
  <si>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</si>
  <si>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</si>
  <si>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</si>
  <si>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</si>
  <si>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</si>
  <si>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</si>
  <si>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</si>
  <si>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</si>
  <si>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</si>
  <si>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</si>
  <si>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</si>
  <si>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</si>
  <si>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</si>
  <si>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</si>
  <si>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</si>
  <si>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</si>
  <si>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</si>
  <si>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</si>
  <si>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</si>
  <si>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</si>
  <si>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</si>
  <si>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</si>
  <si>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</si>
  <si>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</si>
  <si>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</si>
  <si>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</si>
  <si>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</si>
  <si>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</si>
  <si>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</si>
  <si>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</si>
  <si>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</si>
  <si>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</si>
  <si>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</si>
  <si>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</si>
  <si>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</si>
  <si>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</si>
  <si>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</si>
  <si>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</si>
  <si>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</si>
  <si>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</si>
  <si>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</si>
  <si>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</si>
  <si>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</si>
  <si>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</si>
  <si>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</si>
  <si>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</si>
  <si>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</si>
  <si>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</si>
  <si>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</si>
  <si>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</si>
  <si>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</si>
  <si>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</si>
  <si>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</si>
  <si>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</si>
  <si>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</si>
  <si>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</si>
  <si>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</si>
  <si>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</si>
  <si>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</si>
  <si>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</si>
  <si>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</si>
  <si>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</si>
  <si>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</si>
  <si>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</si>
  <si>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</si>
  <si>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</si>
  <si>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</si>
  <si>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</si>
  <si>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</si>
  <si>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</si>
  <si>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</si>
  <si>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</si>
  <si>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</si>
  <si>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</si>
  <si>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</si>
  <si>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</si>
  <si>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</si>
  <si>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</si>
  <si>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</si>
  <si>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</si>
  <si>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</si>
  <si>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</si>
  <si>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</si>
  <si>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</si>
  <si>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</si>
  <si>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</si>
  <si>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</si>
  <si>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</si>
  <si>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</si>
  <si>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</si>
  <si>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</si>
  <si>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</si>
  <si>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</si>
  <si>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</si>
  <si>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</si>
  <si>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</si>
  <si>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</si>
  <si>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</si>
  <si>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</si>
  <si>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</si>
  <si>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</si>
  <si>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</si>
  <si>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</si>
  <si>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</si>
  <si>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</si>
  <si>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</si>
  <si>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</si>
  <si>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</si>
  <si>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</si>
  <si>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</si>
  <si>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</si>
  <si>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</si>
  <si>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</si>
  <si>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</si>
  <si>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</si>
  <si>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</si>
  <si>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</si>
  <si>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</si>
  <si>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</si>
  <si>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</si>
  <si>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</si>
  <si>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</si>
  <si>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</si>
  <si>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</si>
  <si>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</si>
  <si>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</si>
  <si>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</si>
  <si>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</si>
  <si>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</si>
  <si>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</si>
  <si>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</si>
  <si>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</si>
  <si>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</si>
  <si>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</si>
  <si>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</si>
  <si>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</si>
  <si>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</si>
  <si>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</si>
  <si>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</si>
  <si>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</si>
  <si>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</si>
  <si>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</si>
  <si>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</si>
  <si>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</si>
  <si>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</si>
  <si>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</si>
  <si>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</si>
  <si>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</si>
  <si>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</si>
  <si>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</si>
  <si>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</si>
  <si>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</si>
  <si>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</si>
  <si>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</si>
  <si>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</si>
  <si>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</si>
  <si>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</si>
  <si>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</si>
  <si>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</si>
  <si>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</si>
  <si>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</si>
  <si>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</si>
  <si>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</si>
  <si>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</si>
  <si>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</si>
  <si>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</si>
  <si>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</si>
  <si>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</si>
  <si>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</si>
  <si>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</si>
  <si>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</si>
  <si>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</si>
  <si>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</si>
  <si>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</si>
  <si>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</si>
  <si>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</si>
  <si>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</si>
  <si>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</si>
  <si>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</si>
  <si>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</si>
  <si>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</si>
  <si>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</si>
  <si>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</si>
  <si>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</si>
  <si>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</si>
  <si>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</si>
  <si>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</si>
  <si>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</si>
  <si>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</si>
  <si>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</si>
  <si>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</si>
  <si>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</si>
  <si>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</si>
  <si>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</si>
  <si>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</si>
  <si>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</si>
  <si>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</si>
  <si>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</si>
  <si>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</si>
  <si>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</si>
  <si>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</si>
  <si>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</si>
  <si>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</si>
  <si>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</si>
  <si>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</si>
  <si>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</si>
  <si>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</si>
  <si>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</si>
  <si>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</si>
  <si>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</si>
  <si>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</si>
  <si>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</si>
  <si>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</si>
  <si>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</si>
  <si>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</si>
  <si>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</si>
  <si>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</si>
  <si>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</si>
  <si>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</si>
  <si>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</si>
  <si>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</si>
  <si>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</si>
  <si>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</si>
  <si>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</si>
  <si>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</si>
  <si>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</si>
  <si>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</si>
  <si>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</si>
  <si>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</si>
  <si>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</si>
  <si>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</si>
  <si>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</si>
  <si>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</si>
  <si>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</si>
  <si>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</si>
  <si>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</si>
  <si>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</si>
  <si>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</si>
  <si>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</si>
  <si>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</si>
  <si>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</si>
  <si>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</si>
  <si>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</si>
  <si>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</si>
  <si>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</si>
  <si>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</si>
  <si>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</si>
  <si>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</si>
  <si>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</si>
  <si>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</si>
  <si>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</si>
  <si>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</si>
  <si>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</si>
  <si>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</si>
  <si>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</si>
  <si>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</si>
  <si>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</si>
  <si>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</si>
  <si>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</si>
  <si>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</si>
  <si>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</si>
  <si>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</si>
  <si>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</si>
  <si>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</si>
  <si>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</si>
  <si>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</si>
  <si>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</si>
  <si>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</si>
  <si>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</si>
  <si>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</si>
  <si>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</si>
  <si>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</si>
  <si>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</si>
  <si>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</si>
  <si>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</si>
  <si>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</si>
  <si>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</si>
  <si>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</si>
  <si>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</si>
  <si>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</si>
  <si>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</si>
  <si>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</si>
  <si>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</si>
  <si>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</si>
  <si>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</si>
  <si>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</si>
  <si>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</si>
  <si>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</si>
  <si>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</si>
  <si>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</si>
  <si>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</si>
  <si>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</si>
  <si>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</si>
  <si>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</si>
  <si>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</si>
  <si>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</si>
  <si>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</si>
  <si>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</si>
  <si>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</si>
  <si>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</si>
  <si>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</si>
  <si>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</si>
  <si>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</si>
  <si>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</si>
  <si>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</si>
  <si>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</si>
  <si>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</si>
  <si>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</si>
  <si>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</si>
  <si>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</si>
  <si>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</si>
  <si>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</si>
  <si>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</si>
  <si>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</si>
  <si>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</si>
  <si>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</si>
  <si>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</si>
  <si>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</si>
  <si>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</si>
  <si>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</si>
  <si>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</si>
  <si>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</si>
  <si>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</si>
  <si>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</si>
  <si>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</si>
  <si>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</si>
  <si>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</si>
  <si>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</si>
  <si>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</si>
  <si>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</si>
  <si>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</si>
  <si>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</si>
  <si>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</si>
  <si>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</si>
  <si>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</si>
  <si>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</si>
  <si>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</si>
  <si>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</si>
  <si>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</si>
  <si>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</si>
  <si>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</si>
  <si>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</si>
  <si>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</si>
  <si>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</si>
  <si>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</si>
  <si>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</si>
  <si>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</si>
  <si>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</si>
  <si>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</si>
  <si>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</si>
  <si>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</si>
  <si>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</si>
  <si>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</si>
  <si>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</si>
  <si>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</si>
  <si>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</si>
  <si>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</si>
  <si>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</si>
  <si>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</si>
  <si>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</si>
  <si>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</si>
  <si>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</si>
  <si>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</si>
  <si>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</si>
  <si>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</si>
  <si>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</si>
  <si>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</si>
  <si>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</si>
  <si>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</si>
  <si>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</si>
  <si>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</si>
  <si>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</si>
  <si>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</si>
  <si>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</si>
  <si>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</si>
  <si>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</si>
  <si>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</si>
  <si>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</si>
  <si>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</si>
  <si>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</si>
  <si>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</si>
  <si>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</si>
  <si>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</si>
  <si>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</si>
  <si>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</si>
  <si>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</si>
  <si>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</si>
  <si>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</si>
  <si>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</si>
  <si>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</si>
  <si>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</si>
  <si>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</si>
  <si>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</si>
  <si>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</si>
  <si>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</si>
  <si>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</si>
  <si>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</si>
  <si>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</si>
  <si>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</si>
  <si>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</si>
  <si>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</si>
  <si>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</si>
  <si>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</si>
  <si>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</si>
  <si>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</si>
  <si>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</si>
  <si>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</si>
  <si>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</si>
  <si>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</si>
  <si>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</si>
  <si>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</si>
  <si>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</si>
  <si>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</si>
  <si>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</si>
  <si>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</si>
  <si>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</si>
  <si>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</si>
  <si>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</si>
  <si>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</si>
  <si>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</si>
  <si>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</si>
  <si>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</si>
  <si>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</si>
  <si>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</si>
  <si>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</si>
  <si>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</si>
  <si>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</si>
  <si>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</si>
  <si>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</si>
  <si>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</si>
  <si>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</si>
  <si>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</si>
  <si>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</si>
  <si>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</si>
  <si>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</si>
  <si>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</si>
  <si>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</si>
  <si>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</si>
  <si>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</si>
  <si>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</si>
  <si>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</si>
  <si>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</si>
  <si>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</si>
  <si>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</si>
  <si>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</si>
  <si>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</si>
  <si>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</si>
  <si>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</si>
  <si>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</si>
  <si>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</si>
  <si>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</si>
  <si>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</si>
  <si>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</si>
  <si>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</si>
  <si>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</si>
  <si>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</si>
  <si>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</si>
  <si>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</si>
  <si>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</si>
  <si>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</si>
  <si>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</si>
  <si>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</si>
  <si>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</si>
  <si>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</si>
  <si>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</si>
  <si>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</si>
  <si>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</si>
  <si>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</si>
  <si>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</si>
  <si>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</si>
  <si>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</si>
  <si>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</si>
  <si>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</si>
  <si>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</si>
  <si>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</si>
  <si>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</si>
  <si>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</si>
  <si>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</si>
  <si>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</si>
  <si>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</si>
  <si>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</si>
  <si>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</si>
  <si>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</si>
  <si>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</si>
  <si>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</si>
  <si>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</si>
  <si>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</si>
  <si>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</si>
  <si>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</si>
  <si>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</si>
  <si>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</si>
  <si>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</si>
  <si>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</si>
  <si>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</si>
  <si>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</si>
  <si>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</si>
  <si>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</si>
  <si>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</si>
  <si>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</si>
  <si>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</si>
  <si>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</si>
  <si>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</si>
  <si>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</si>
  <si>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</si>
  <si>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</si>
  <si>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</si>
  <si>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</si>
  <si>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</si>
  <si>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</si>
  <si>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</si>
  <si>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</si>
  <si>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</si>
  <si>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</si>
  <si>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</si>
  <si>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</si>
  <si>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</si>
  <si>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</si>
  <si>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</si>
  <si>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</si>
  <si>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</si>
  <si>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</si>
  <si>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</si>
  <si>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</si>
  <si>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</si>
  <si>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</si>
  <si>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</si>
  <si>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</si>
  <si>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</si>
  <si>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</si>
  <si>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</si>
  <si>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</si>
  <si>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</si>
  <si>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</si>
  <si>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</si>
  <si>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</si>
  <si>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</si>
  <si>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</si>
  <si>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</si>
  <si>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</si>
  <si>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</si>
  <si>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</si>
  <si>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</si>
  <si>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</si>
  <si>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</si>
  <si>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</si>
  <si>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</si>
  <si>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</si>
  <si>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</si>
  <si>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</si>
  <si>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</si>
  <si>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</si>
  <si>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</si>
  <si>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</si>
  <si>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</si>
  <si>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</si>
  <si>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</si>
  <si>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</si>
  <si>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</si>
  <si>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</si>
  <si>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</si>
  <si>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</si>
  <si>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</si>
  <si>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</si>
  <si>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</si>
  <si>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</si>
  <si>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</si>
  <si>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</si>
  <si>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</si>
  <si>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</si>
  <si>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</si>
  <si>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</si>
  <si>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</si>
  <si>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</si>
  <si>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</si>
  <si>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</si>
  <si>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</si>
  <si>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</si>
  <si>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</si>
  <si>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</si>
  <si>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</si>
  <si>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</si>
  <si>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</si>
  <si>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</si>
  <si>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</si>
  <si>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</si>
  <si>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</si>
  <si>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</si>
  <si>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</si>
  <si>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</si>
  <si>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</si>
  <si>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</si>
  <si>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</si>
  <si>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</si>
  <si>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</si>
  <si>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</si>
  <si>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</si>
  <si>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</si>
  <si>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</si>
  <si>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</si>
  <si>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</si>
  <si>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</si>
  <si>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</si>
  <si>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</si>
  <si>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</si>
  <si>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</si>
  <si>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</si>
  <si>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</si>
  <si>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</si>
  <si>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</si>
  <si>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</si>
  <si>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</si>
  <si>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</si>
  <si>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</si>
  <si>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</si>
  <si>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</si>
  <si>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</si>
  <si>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</si>
  <si>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</si>
  <si>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</si>
  <si>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</si>
  <si>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</si>
  <si>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</si>
  <si>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</si>
  <si>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</si>
  <si>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</si>
  <si>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</si>
  <si>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</si>
  <si>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</si>
  <si>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</si>
  <si>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</si>
  <si>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</si>
  <si>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</si>
  <si>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</si>
  <si>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</si>
  <si>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</si>
  <si>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</si>
  <si>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</si>
  <si>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</si>
  <si>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</si>
  <si>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</si>
  <si>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</si>
  <si>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</si>
  <si>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</si>
  <si>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</si>
  <si>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</si>
  <si>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</si>
  <si>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</si>
  <si>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</si>
  <si>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</si>
  <si>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</si>
  <si>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</si>
  <si>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</si>
  <si>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</si>
  <si>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</si>
  <si>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</si>
  <si>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</si>
  <si>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</si>
  <si>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</si>
  <si>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</si>
  <si>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</si>
  <si>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</si>
  <si>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</si>
  <si>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</si>
  <si>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</si>
  <si>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</si>
  <si>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</si>
  <si>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</si>
  <si>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</si>
  <si>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</si>
  <si>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</si>
  <si>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</si>
  <si>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</si>
  <si>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</si>
  <si>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</si>
  <si>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</si>
  <si>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</si>
  <si>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</si>
  <si>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</si>
  <si>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</si>
  <si>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</si>
  <si>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</si>
  <si>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</si>
  <si>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</si>
  <si>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</si>
  <si>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</si>
  <si>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</si>
  <si>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</si>
  <si>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</si>
  <si>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</si>
  <si>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</si>
  <si>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</si>
  <si>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</si>
  <si>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</si>
  <si>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</si>
  <si>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</si>
  <si>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</si>
  <si>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</si>
  <si>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</si>
  <si>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</si>
  <si>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</si>
  <si>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</si>
  <si>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</si>
  <si>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</si>
  <si>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</si>
  <si>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</si>
  <si>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</si>
  <si>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</si>
  <si>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</si>
  <si>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</si>
  <si>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</si>
  <si>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</si>
  <si>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</si>
  <si>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</si>
  <si>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</si>
  <si>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</si>
  <si>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</si>
  <si>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</si>
  <si>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</si>
  <si>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</si>
  <si>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</si>
  <si>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</si>
  <si>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</si>
  <si>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</si>
  <si>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</si>
  <si>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</si>
  <si>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</si>
  <si>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</si>
  <si>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</si>
  <si>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</si>
  <si>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</si>
  <si>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</si>
  <si>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</si>
  <si>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</si>
  <si>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</si>
  <si>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</si>
  <si>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</si>
  <si>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</si>
  <si>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</si>
  <si>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</si>
  <si>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</si>
  <si>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</si>
  <si>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</si>
  <si>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</si>
  <si>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</si>
  <si>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</si>
  <si>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</si>
  <si>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</si>
  <si>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</si>
  <si>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</si>
  <si>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</si>
  <si>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</si>
  <si>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</si>
  <si>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</si>
  <si>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</si>
  <si>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</si>
  <si>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</si>
  <si>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</si>
  <si>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</si>
  <si>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</si>
  <si>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</si>
  <si>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</si>
  <si>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</si>
  <si>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</si>
  <si>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</si>
  <si>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</si>
  <si>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</si>
  <si>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</si>
  <si>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</si>
  <si>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</si>
  <si>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</si>
  <si>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</si>
  <si>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</si>
  <si>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</si>
  <si>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</si>
  <si>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</si>
  <si>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</si>
  <si>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</si>
  <si>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</si>
  <si>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</si>
  <si>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</si>
  <si>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</si>
  <si>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</si>
  <si>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</si>
  <si>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</si>
  <si>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</si>
  <si>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</si>
  <si>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</si>
  <si>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</si>
  <si>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</si>
  <si>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</si>
  <si>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</si>
  <si>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</si>
  <si>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</si>
  <si>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</si>
  <si>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</si>
  <si>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</si>
  <si>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</si>
  <si>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</si>
  <si>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</si>
  <si>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</si>
  <si>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</si>
  <si>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</si>
  <si>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</si>
  <si>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</si>
  <si>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</si>
  <si>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</si>
  <si>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</si>
  <si>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</si>
  <si>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</si>
  <si>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</si>
  <si>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</si>
  <si>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</si>
  <si>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</si>
  <si>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</si>
  <si>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</si>
  <si>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</si>
  <si>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</si>
  <si>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</si>
  <si>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</si>
  <si>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</si>
  <si>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</si>
  <si>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</si>
  <si>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</si>
  <si>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</si>
  <si>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</si>
  <si>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</si>
  <si>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</si>
  <si>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</si>
  <si>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</si>
  <si>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</si>
  <si>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</si>
  <si>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</si>
  <si>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</si>
  <si>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</si>
  <si>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</si>
  <si>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</si>
  <si>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</si>
  <si>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</si>
  <si>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</si>
  <si>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</si>
  <si>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</si>
  <si>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</si>
  <si>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</si>
  <si>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</si>
  <si>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</si>
  <si>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</si>
  <si>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</si>
  <si>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</si>
  <si>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</si>
  <si>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</si>
  <si>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</si>
  <si>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</si>
  <si>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</si>
  <si>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</si>
  <si>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</si>
  <si>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</si>
  <si>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</si>
  <si>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</si>
  <si>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</si>
  <si>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</si>
  <si>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</si>
  <si>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</si>
  <si>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</si>
  <si>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</si>
  <si>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</si>
  <si>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</si>
  <si>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</si>
  <si>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</si>
  <si>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</si>
  <si>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</si>
  <si>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</si>
  <si>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</si>
  <si>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</si>
  <si>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</si>
  <si>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</si>
  <si>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</si>
  <si>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</si>
  <si>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</si>
  <si>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</si>
  <si>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</si>
  <si>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</si>
  <si>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</si>
  <si>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</si>
  <si>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</si>
  <si>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</si>
  <si>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</si>
  <si>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</si>
  <si>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</si>
  <si>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</si>
  <si>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</si>
  <si>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</si>
  <si>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</si>
  <si>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</si>
  <si>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</si>
  <si>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</si>
  <si>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</si>
  <si>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</si>
  <si>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</si>
  <si>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</si>
  <si>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</si>
  <si>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</si>
  <si>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</si>
  <si>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</si>
  <si>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</si>
  <si>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</si>
  <si>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</si>
  <si>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</si>
  <si>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</si>
  <si>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</si>
  <si>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</si>
  <si>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</si>
  <si>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</si>
  <si>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</si>
  <si>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</si>
  <si>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</si>
  <si>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</si>
  <si>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</si>
  <si>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</si>
  <si>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</si>
  <si>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</si>
  <si>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</si>
  <si>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</si>
  <si>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</si>
  <si>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</si>
  <si>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</si>
  <si>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</si>
  <si>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</si>
  <si>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</si>
  <si>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</si>
  <si>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</si>
  <si>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</si>
  <si>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</si>
  <si>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</si>
  <si>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</si>
  <si>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</si>
  <si>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</si>
  <si>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</si>
  <si>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</si>
  <si>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</si>
  <si>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</si>
  <si>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</si>
  <si>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</si>
  <si>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</si>
  <si>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</si>
  <si>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</si>
  <si>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</si>
  <si>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</si>
  <si>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</si>
  <si>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</si>
  <si>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</si>
  <si>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</si>
  <si>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</si>
  <si>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</si>
  <si>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</si>
  <si>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</si>
  <si>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</si>
  <si>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</si>
  <si>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</si>
  <si>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</si>
  <si>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</si>
  <si>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</si>
  <si>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</si>
  <si>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</si>
  <si>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</si>
  <si>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</si>
  <si>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</si>
  <si>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</si>
  <si>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</si>
  <si>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</si>
  <si>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</si>
  <si>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</si>
  <si>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</si>
  <si>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</si>
  <si>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</si>
  <si>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</si>
  <si>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</si>
  <si>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</si>
  <si>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</si>
  <si>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</si>
  <si>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</si>
  <si>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</si>
  <si>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</si>
  <si>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</si>
  <si>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</si>
  <si>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</si>
  <si>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</si>
  <si>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</si>
  <si>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</si>
  <si>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</si>
  <si>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</si>
  <si>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</si>
  <si>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</si>
  <si>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</si>
  <si>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</si>
  <si>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</si>
  <si>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</si>
  <si>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</si>
  <si>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</si>
  <si>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</si>
  <si>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</si>
  <si>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</si>
  <si>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</si>
  <si>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</si>
  <si>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</si>
  <si>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</si>
  <si>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</si>
  <si>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</si>
  <si>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</si>
  <si>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</si>
  <si>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</si>
  <si>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</si>
  <si>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</si>
  <si>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</si>
  <si>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</si>
  <si>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</si>
  <si>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</si>
  <si>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</si>
  <si>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</si>
  <si>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</si>
  <si>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</si>
  <si>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</si>
  <si>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</si>
  <si>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</si>
  <si>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</si>
  <si>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</si>
  <si>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</si>
  <si>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</si>
  <si>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</si>
  <si>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</si>
  <si>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</si>
  <si>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</si>
  <si>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</si>
  <si>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</si>
  <si>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</si>
  <si>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</si>
  <si>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</si>
  <si>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</si>
  <si>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</si>
  <si>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</si>
  <si>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</si>
  <si>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</si>
  <si>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</si>
  <si>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</si>
  <si>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</si>
  <si>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</si>
  <si>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</si>
  <si>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</si>
  <si>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</si>
  <si>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</si>
  <si>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</si>
  <si>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</si>
  <si>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</si>
  <si>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</si>
  <si>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</si>
  <si>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</si>
  <si>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</si>
  <si>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</si>
  <si>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</si>
  <si>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</si>
  <si>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</si>
  <si>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</si>
  <si>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</si>
  <si>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</si>
  <si>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</si>
  <si>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</si>
  <si>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</si>
  <si>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</si>
  <si>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</si>
  <si>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</si>
  <si>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</si>
  <si>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</si>
  <si>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</si>
  <si>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</si>
  <si>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</si>
  <si>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</si>
  <si>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</si>
  <si>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</si>
  <si>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</si>
  <si>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</si>
  <si>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</si>
  <si>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</si>
  <si>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</si>
  <si>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</si>
  <si>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</si>
  <si>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</si>
  <si>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</si>
  <si>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</si>
  <si>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</si>
  <si>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</si>
  <si>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</si>
  <si>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</si>
  <si>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</si>
  <si>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</si>
  <si>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</si>
  <si>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</si>
  <si>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</si>
  <si>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</si>
  <si>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</si>
  <si>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</si>
  <si>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</si>
  <si>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</si>
  <si>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</si>
  <si>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</si>
  <si>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</si>
  <si>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</si>
  <si>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</si>
  <si>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</si>
  <si>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</si>
  <si>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</si>
  <si>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</si>
  <si>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</si>
  <si>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</si>
  <si>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</si>
  <si>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</si>
  <si>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</si>
  <si>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</si>
  <si>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</si>
  <si>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</si>
  <si>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</si>
  <si>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</si>
  <si>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</si>
  <si>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</si>
  <si>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</si>
  <si>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</si>
  <si>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</si>
  <si>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</si>
  <si>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</si>
  <si>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</si>
  <si>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</si>
  <si>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</si>
  <si>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</si>
  <si>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</si>
  <si>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</si>
  <si>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</si>
  <si>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</si>
  <si>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</si>
  <si>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</si>
  <si>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</si>
  <si>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</si>
  <si>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</si>
  <si>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</si>
  <si>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</si>
  <si>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</si>
  <si>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</si>
  <si>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</si>
  <si>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</si>
  <si>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</si>
  <si>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</si>
  <si>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</si>
  <si>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</si>
  <si>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</si>
  <si>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</si>
  <si>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</si>
  <si>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</si>
  <si>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</si>
  <si>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</si>
  <si>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</si>
  <si>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</si>
  <si>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</si>
  <si>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</si>
  <si>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</si>
  <si>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</si>
  <si>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</si>
  <si>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</si>
  <si>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</si>
  <si>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</si>
  <si>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</si>
  <si>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</si>
  <si>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</si>
  <si>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</si>
  <si>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</si>
  <si>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</si>
  <si>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</si>
  <si>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</si>
  <si>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</si>
  <si>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</si>
  <si>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</si>
  <si>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</si>
  <si>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</si>
  <si>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</si>
  <si>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</si>
  <si>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</si>
  <si>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</si>
  <si>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</si>
  <si>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</si>
  <si>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</si>
  <si>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</si>
  <si>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</si>
  <si>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</si>
  <si>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</si>
  <si>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</si>
  <si>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</si>
  <si>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</si>
  <si>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</si>
  <si>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</si>
  <si>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</si>
  <si>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</si>
  <si>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</si>
  <si>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</si>
  <si>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</si>
  <si>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</si>
  <si>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</si>
  <si>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</si>
  <si>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</si>
  <si>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</si>
  <si>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</si>
  <si>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</si>
  <si>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</si>
  <si>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</si>
  <si>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</si>
  <si>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</si>
  <si>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</si>
  <si>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</si>
  <si>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</si>
  <si>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</si>
  <si>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</si>
  <si>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</si>
  <si>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</si>
  <si>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</si>
  <si>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</si>
  <si>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</si>
  <si>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</si>
  <si>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</si>
  <si>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</si>
  <si>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</si>
  <si>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</si>
  <si>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</si>
  <si>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</si>
  <si>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</si>
  <si>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</si>
  <si>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</si>
  <si>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</si>
  <si>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</si>
  <si>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</si>
  <si>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</si>
  <si>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</si>
  <si>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</si>
  <si>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</si>
  <si>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</si>
  <si>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</si>
  <si>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</si>
  <si>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</si>
  <si>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</si>
  <si>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</si>
  <si>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</si>
  <si>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</si>
  <si>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</si>
  <si>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</si>
  <si>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</si>
  <si>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</si>
  <si>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</si>
  <si>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</si>
  <si>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</si>
  <si>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</si>
  <si>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</si>
  <si>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</si>
  <si>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</si>
  <si>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</si>
  <si>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</si>
  <si>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</si>
  <si>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</si>
  <si>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</si>
  <si>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</si>
  <si>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</si>
  <si>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</si>
  <si>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</si>
  <si>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</si>
  <si>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</si>
  <si>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</si>
  <si>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</si>
  <si>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</si>
  <si>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</si>
  <si>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</si>
  <si>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</si>
  <si>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</si>
  <si>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</si>
  <si>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</si>
  <si>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</si>
  <si>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</si>
  <si>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</si>
  <si>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</si>
  <si>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</si>
  <si>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</si>
  <si>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</si>
  <si>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</si>
  <si>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</si>
  <si>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</si>
  <si>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</si>
  <si>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</si>
  <si>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</si>
  <si>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</si>
  <si>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</si>
  <si>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</si>
  <si>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</si>
  <si>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</si>
  <si>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</si>
  <si>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</si>
  <si>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</si>
  <si>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</si>
  <si>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</si>
  <si>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</si>
  <si>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</si>
  <si>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</si>
  <si>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</si>
  <si>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</si>
  <si>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</si>
  <si>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</si>
  <si>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</si>
  <si>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</si>
  <si>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</si>
  <si>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</si>
  <si>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</si>
  <si>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</si>
  <si>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</si>
  <si>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</si>
  <si>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</si>
  <si>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</si>
  <si>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</si>
  <si>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</si>
  <si>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</si>
  <si>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</si>
  <si>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</si>
  <si>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</si>
  <si>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</si>
  <si>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</si>
  <si>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</si>
  <si>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</si>
  <si>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</si>
  <si>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</si>
  <si>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</si>
  <si>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</si>
  <si>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</si>
  <si>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</si>
  <si>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</si>
  <si>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</si>
  <si>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</si>
  <si>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</si>
  <si>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</si>
  <si>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</si>
  <si>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</si>
  <si>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</si>
  <si>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</si>
  <si>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</si>
  <si>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</si>
  <si>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</si>
  <si>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</si>
  <si>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</si>
  <si>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</si>
  <si>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</si>
  <si>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</si>
  <si>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</si>
  <si>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</si>
  <si>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</si>
  <si>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</si>
  <si>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</si>
  <si>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</si>
  <si>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</si>
  <si>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</si>
  <si>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</si>
  <si>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</si>
  <si>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</si>
  <si>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</si>
  <si>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</si>
  <si>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</si>
  <si>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</si>
  <si>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</si>
  <si>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</si>
  <si>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</si>
  <si>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</si>
  <si>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</si>
  <si>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</si>
  <si>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</si>
  <si>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</si>
  <si>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</si>
  <si>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</si>
  <si>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</si>
  <si>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</si>
  <si>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</si>
  <si>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</si>
  <si>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</si>
  <si>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</si>
  <si>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</si>
  <si>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</si>
  <si>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</si>
  <si>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</si>
  <si>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</si>
  <si>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</si>
  <si>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</si>
  <si>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</si>
  <si>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</si>
  <si>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</si>
  <si>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</si>
  <si>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</si>
  <si>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</si>
  <si>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</si>
  <si>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</si>
  <si>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</si>
  <si>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</si>
  <si>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</si>
  <si>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</si>
  <si>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</si>
  <si>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</si>
  <si>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</si>
  <si>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</si>
  <si>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</si>
  <si>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</si>
  <si>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</si>
  <si>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</si>
  <si>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</si>
  <si>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</si>
  <si>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</si>
  <si>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</si>
  <si>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</si>
  <si>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</si>
  <si>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</si>
  <si>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</si>
  <si>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</si>
  <si>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</si>
  <si>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</si>
  <si>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</si>
  <si>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</si>
  <si>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</si>
  <si>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</si>
  <si>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</si>
  <si>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</si>
  <si>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</si>
  <si>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</si>
  <si>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</si>
  <si>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</si>
  <si>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</si>
  <si>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</si>
  <si>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</si>
  <si>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</si>
  <si>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</si>
  <si>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</si>
  <si>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</si>
  <si>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</si>
  <si>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</si>
  <si>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</si>
  <si>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</si>
  <si>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</si>
  <si>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</si>
  <si>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</si>
  <si>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</si>
  <si>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</si>
  <si>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</si>
  <si>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</si>
  <si>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</si>
  <si>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</si>
  <si>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</si>
  <si>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</si>
  <si>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</si>
  <si>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</si>
  <si>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</si>
  <si>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</si>
  <si>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</si>
  <si>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</si>
  <si>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</si>
  <si>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</si>
  <si>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</si>
  <si>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</si>
  <si>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</si>
  <si>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</si>
  <si>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</si>
  <si>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</si>
  <si>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</si>
  <si>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</si>
  <si>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</si>
  <si>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</si>
  <si>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</si>
  <si>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</si>
  <si>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</si>
  <si>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</si>
  <si>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</si>
  <si>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</si>
  <si>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</si>
  <si>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</si>
  <si>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</si>
  <si>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</si>
  <si>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</si>
  <si>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</si>
  <si>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</si>
  <si>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</si>
  <si>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</si>
  <si>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</si>
  <si>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</si>
  <si>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</si>
  <si>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</si>
  <si>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</si>
  <si>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</si>
  <si>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</si>
  <si>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</si>
  <si>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</si>
  <si>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</si>
  <si>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</si>
  <si>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</si>
  <si>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</si>
  <si>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</si>
  <si>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</si>
  <si>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</si>
  <si>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</si>
  <si>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</si>
  <si>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</si>
  <si>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</si>
  <si>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</si>
  <si>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</si>
  <si>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</si>
  <si>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</si>
  <si>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</si>
  <si>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</si>
  <si>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</si>
  <si>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</si>
  <si>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</si>
  <si>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</si>
  <si>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</si>
  <si>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</si>
  <si>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</si>
  <si>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</si>
  <si>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</si>
  <si>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</si>
  <si>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</si>
  <si>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</si>
  <si>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</si>
  <si>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</si>
  <si>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</si>
  <si>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</si>
  <si>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</si>
  <si>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</si>
  <si>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</si>
  <si>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</si>
  <si>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</si>
  <si>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</si>
  <si>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</si>
  <si>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</si>
  <si>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</si>
  <si>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</si>
  <si>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</si>
  <si>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</si>
  <si>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</si>
  <si>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</si>
  <si>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</si>
  <si>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</si>
  <si>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</si>
  <si>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</si>
  <si>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</si>
  <si>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</si>
  <si>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</si>
  <si>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</si>
  <si>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</si>
  <si>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</si>
  <si>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</si>
  <si>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</si>
  <si>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</si>
  <si>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</si>
  <si>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</si>
  <si>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</si>
  <si>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</si>
  <si>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</si>
  <si>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</si>
  <si>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</si>
  <si>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</si>
  <si>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</si>
  <si>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</si>
  <si>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</si>
  <si>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</si>
  <si>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</si>
  <si>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</si>
  <si>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</si>
  <si>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</si>
  <si>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</si>
  <si>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</si>
  <si>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</si>
  <si>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</si>
  <si>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</si>
  <si>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</si>
  <si>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</si>
  <si>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</si>
  <si>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</si>
  <si>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</si>
  <si>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</si>
  <si>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</si>
  <si>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</si>
  <si>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</si>
  <si>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</si>
  <si>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</si>
  <si>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</si>
  <si>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</si>
  <si>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</si>
  <si>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</si>
  <si>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</si>
  <si>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</si>
  <si>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</si>
  <si>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</si>
  <si>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</si>
  <si>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</si>
  <si>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</si>
  <si>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</si>
  <si>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</si>
  <si>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</si>
  <si>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</si>
  <si>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</si>
  <si>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</si>
  <si>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</si>
  <si>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</si>
  <si>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</si>
  <si>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</si>
  <si>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</si>
  <si>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</si>
  <si>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</si>
  <si>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</si>
  <si>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</si>
  <si>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</si>
  <si>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</si>
  <si>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</si>
  <si>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</si>
  <si>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</si>
  <si>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</si>
  <si>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</si>
  <si>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</si>
  <si>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</si>
  <si>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</si>
  <si>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</si>
  <si>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</si>
  <si>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</si>
  <si>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</si>
  <si>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</si>
  <si>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</si>
  <si>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</si>
  <si>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</si>
  <si>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</si>
  <si>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</si>
  <si>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</si>
  <si>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</si>
  <si>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</si>
  <si>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</si>
  <si>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</si>
  <si>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</si>
  <si>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</si>
  <si>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</si>
  <si>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</si>
  <si>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</si>
  <si>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</si>
  <si>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</si>
  <si>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</si>
  <si>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</si>
  <si>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</si>
  <si>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</si>
  <si>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</si>
  <si>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</si>
  <si>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</si>
  <si>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</si>
  <si>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</si>
  <si>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</si>
  <si>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</si>
  <si>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</si>
  <si>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</si>
  <si>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</si>
  <si>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</si>
  <si>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</si>
  <si>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</si>
  <si>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</si>
  <si>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</si>
  <si>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</si>
  <si>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</si>
  <si>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</si>
  <si>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</si>
  <si>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</si>
  <si>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</si>
  <si>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</si>
  <si>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</si>
  <si>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</si>
  <si>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</si>
  <si>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</si>
  <si>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</si>
  <si>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</si>
  <si>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</si>
  <si>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</si>
  <si>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</si>
  <si>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</si>
  <si>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</si>
  <si>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</si>
  <si>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</si>
  <si>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</si>
  <si>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</si>
  <si>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</si>
  <si>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</si>
  <si>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</si>
  <si>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</si>
  <si>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</si>
  <si>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</si>
  <si>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</si>
  <si>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</si>
  <si>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</si>
  <si>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</si>
  <si>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</si>
  <si>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</si>
  <si>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</si>
  <si>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519001001</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</si>
  <si>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</si>
  <si>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</si>
  <si>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</si>
  <si>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</si>
  <si>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</si>
  <si>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</si>
  <si>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</si>
  <si>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</si>
  <si>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</si>
  <si>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</si>
  <si>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</si>
  <si>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</si>
  <si>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</si>
  <si>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</si>
  <si>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</si>
  <si>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</si>
  <si>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</si>
  <si>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</si>
  <si>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</si>
  <si>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</si>
  <si>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</si>
  <si>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</si>
  <si>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</si>
  <si>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</si>
  <si>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</si>
  <si>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</si>
  <si>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</si>
  <si>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</si>
  <si>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</si>
  <si>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</si>
  <si>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</si>
  <si>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</si>
  <si>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</si>
  <si>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</si>
  <si>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</si>
  <si>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</si>
  <si>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</si>
  <si>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</si>
  <si>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</si>
  <si>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</si>
  <si>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</si>
  <si>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</si>
  <si>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</si>
  <si>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</si>
  <si>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</si>
  <si>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</si>
  <si>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</si>
  <si>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</si>
  <si>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</si>
  <si>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</si>
  <si>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</si>
  <si>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</si>
  <si>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</si>
  <si>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</si>
  <si>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</si>
  <si>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</si>
  <si>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</si>
  <si>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</si>
  <si>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</si>
  <si>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</si>
  <si>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</si>
  <si>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</si>
  <si>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</si>
  <si>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</si>
  <si>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</si>
  <si>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</si>
  <si>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</si>
  <si>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</si>
  <si>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</si>
  <si>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</si>
  <si>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21-05-2025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</si>
  <si>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</si>
  <si>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</si>
  <si>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</si>
  <si>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</si>
  <si>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</si>
  <si>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</si>
  <si>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</si>
  <si>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</si>
  <si>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</si>
  <si>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</si>
  <si>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</si>
  <si>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</si>
  <si>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</si>
  <si>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</si>
  <si>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</si>
  <si>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</si>
  <si>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</si>
  <si>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</si>
  <si>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</si>
  <si>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</si>
  <si>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</si>
  <si>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</si>
  <si>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</si>
  <si>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</si>
  <si>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</si>
  <si>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</si>
  <si>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</si>
  <si>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</si>
  <si>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</si>
  <si>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</si>
  <si>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</si>
  <si>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</si>
  <si>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</si>
  <si>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</si>
  <si>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</si>
  <si>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</si>
  <si>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</si>
  <si>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</si>
  <si>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</si>
  <si>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</si>
  <si>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</si>
  <si>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</si>
  <si>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</si>
  <si>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</si>
  <si>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</si>
  <si>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</si>
  <si>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</si>
  <si>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</si>
  <si>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</si>
  <si>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</si>
  <si>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</si>
  <si>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</si>
  <si>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</si>
  <si>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</si>
  <si>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</si>
  <si>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</si>
  <si>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</si>
  <si>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</si>
  <si>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</si>
  <si>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</si>
  <si>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</si>
  <si>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</si>
  <si>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</si>
  <si>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</si>
  <si>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</si>
  <si>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</si>
  <si>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</si>
  <si>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</si>
  <si>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</si>
  <si>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</si>
  <si>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</si>
  <si>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</si>
  <si>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</si>
  <si>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</si>
  <si>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</si>
  <si>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</si>
  <si>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</si>
  <si>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</si>
  <si>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</si>
  <si>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</si>
  <si>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</si>
  <si>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</si>
  <si>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</si>
  <si>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</si>
  <si>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</si>
  <si>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</si>
  <si>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</si>
  <si>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</si>
  <si>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</si>
  <si>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</si>
  <si>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</si>
  <si>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</si>
  <si>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</si>
  <si>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</si>
  <si>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</si>
  <si>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</si>
  <si>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</si>
  <si>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</si>
  <si>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</si>
  <si>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</si>
  <si>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</si>
  <si>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</si>
  <si>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</si>
  <si>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</si>
  <si>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</si>
  <si>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</si>
  <si>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</si>
  <si>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</si>
  <si>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</si>
  <si>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</si>
  <si>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</si>
  <si>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</si>
  <si>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</si>
  <si>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</si>
  <si>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</si>
  <si>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</si>
  <si>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</si>
  <si>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</si>
  <si>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</si>
  <si>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</si>
  <si>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</si>
  <si>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</si>
  <si>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</si>
  <si>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</si>
  <si>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</si>
  <si>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</si>
  <si>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</si>
  <si>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</si>
  <si>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</si>
  <si>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</si>
  <si>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</si>
  <si>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</si>
  <si>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</si>
  <si>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</si>
  <si>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</si>
  <si>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</si>
  <si>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</si>
  <si>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</si>
  <si>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</si>
  <si>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</si>
  <si>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</si>
  <si>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</si>
  <si>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</si>
  <si>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</si>
  <si>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</si>
  <si>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</si>
  <si>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</si>
  <si>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</si>
  <si>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</si>
  <si>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</si>
  <si>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</si>
  <si>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</si>
  <si>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</si>
  <si>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</si>
  <si>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</si>
  <si>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</si>
  <si>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</si>
  <si>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</si>
  <si>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</si>
  <si>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</si>
  <si>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</si>
  <si>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</si>
  <si>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</si>
  <si>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</si>
  <si>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</si>
  <si>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</si>
  <si>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</si>
  <si>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</si>
  <si>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</si>
  <si>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26373365</t>
  </si>
  <si>
    <t>МУП "Североморскводоканал"</t>
  </si>
  <si>
    <t>5110120910</t>
  </si>
  <si>
    <t>22-09-1998 00:00:00</t>
  </si>
  <si>
    <t>30946922</t>
  </si>
  <si>
    <t>МУП "Сети Никеля"</t>
  </si>
  <si>
    <t>5109004556</t>
  </si>
  <si>
    <t>26319709</t>
  </si>
  <si>
    <t>ОАО "Мурманский комбинат хлебопродуктов"</t>
  </si>
  <si>
    <t>5190400162</t>
  </si>
  <si>
    <t>21-06-1993 00:00:00</t>
  </si>
  <si>
    <t>28-03-2025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</si>
  <si>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</si>
  <si>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</si>
  <si>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</si>
  <si>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</si>
  <si>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</si>
  <si>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</si>
  <si>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</si>
  <si>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</si>
  <si>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</si>
  <si>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</si>
  <si>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</si>
  <si>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</si>
  <si>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</si>
  <si>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</si>
  <si>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</si>
  <si>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</si>
  <si>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</si>
  <si>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</si>
  <si>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</si>
  <si>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</si>
  <si>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</si>
  <si>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</si>
  <si>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</si>
  <si>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</si>
  <si>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</si>
  <si>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</si>
  <si>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</si>
  <si>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</si>
  <si>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</si>
  <si>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</si>
  <si>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</si>
  <si>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</si>
  <si>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</si>
  <si>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</si>
  <si>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</si>
  <si>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</si>
  <si>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</si>
  <si>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</si>
  <si>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</si>
  <si>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</si>
  <si>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</si>
  <si>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</si>
  <si>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</si>
  <si>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</si>
  <si>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</si>
  <si>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</si>
  <si>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</si>
  <si>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</si>
  <si>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</si>
  <si>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</si>
  <si>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</si>
  <si>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</si>
  <si>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</si>
  <si>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</si>
  <si>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</si>
  <si>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</si>
  <si>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</si>
  <si>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</si>
  <si>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</si>
  <si>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</si>
  <si>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</si>
  <si>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</si>
  <si>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</si>
  <si>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</si>
  <si>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</si>
  <si>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</si>
  <si>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</si>
  <si>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</si>
  <si>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</si>
  <si>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</si>
  <si>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</si>
  <si>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</si>
  <si>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</si>
  <si>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</si>
  <si>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</si>
  <si>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</si>
  <si>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</si>
  <si>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</si>
  <si>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</si>
  <si>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</si>
  <si>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</si>
  <si>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</si>
  <si>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</si>
  <si>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</si>
  <si>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</si>
  <si>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</si>
  <si>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</si>
  <si>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</si>
  <si>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</si>
  <si>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</si>
  <si>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</si>
  <si>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</si>
  <si>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</si>
  <si>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</si>
  <si>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</si>
  <si>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</si>
  <si>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</si>
  <si>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</si>
  <si>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</si>
  <si>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</si>
  <si>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</si>
  <si>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</si>
  <si>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</si>
  <si>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47605000</t>
  </si>
  <si>
    <t>Междуреченское сельское поселение</t>
  </si>
  <si>
    <t>47605402</t>
  </si>
  <si>
    <t>Поселок Верхнетуломский</t>
  </si>
  <si>
    <t>47605154</t>
  </si>
  <si>
    <t>Поселок Кильдинстрой</t>
  </si>
  <si>
    <t>47605158</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</si>
  <si>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</si>
  <si>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</si>
  <si>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</si>
  <si>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</si>
  <si>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</si>
  <si>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</si>
  <si>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</si>
  <si>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</si>
  <si>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</si>
  <si>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</si>
  <si>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</si>
  <si>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</si>
  <si>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</si>
  <si>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</si>
  <si>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</si>
  <si>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</si>
  <si>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</si>
  <si>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</si>
  <si>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</si>
  <si>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</si>
  <si>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</si>
  <si>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</si>
  <si>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район</t>
  </si>
  <si>
    <t>47620000</t>
  </si>
  <si>
    <t>Варзугское</t>
  </si>
  <si>
    <t>47620401</t>
  </si>
  <si>
    <t>Поселок Умба</t>
  </si>
  <si>
    <t>47620151</t>
  </si>
  <si>
    <t>город Апатиты</t>
  </si>
  <si>
    <t>47519000</t>
  </si>
  <si>
    <t>город Кировск</t>
  </si>
  <si>
    <t>47522000</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</si>
  <si>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</si>
  <si>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</si>
  <si>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</si>
  <si>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</si>
  <si>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</si>
  <si>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</si>
  <si>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</si>
  <si>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</si>
  <si>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</si>
  <si>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</si>
  <si>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</si>
  <si>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</si>
  <si>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</si>
  <si>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</si>
  <si>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</si>
  <si>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</si>
  <si>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</si>
  <si>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Инвестиционная программа № 112 от 07.07.2023 АО "Мурманэнергосбыт" в сфере теплоснабжения по строительству, реконструкции и модернизации тепловых сетей на 2024-2026 годы</t>
  </si>
  <si>
    <t>01.01.2024</t>
  </si>
  <si>
    <t>31.12.2026</t>
  </si>
  <si>
    <t>Инвестиционная программа № 133 от 26.07.2023 АО "Мурманэнергосбыт" в сфере теплоснабжения по реконструкции и модернизации существующих объектов котельных на 2024-2025 годы</t>
  </si>
  <si>
    <t>31.12.2025</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</si>
  <si>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</si>
  <si>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</si>
  <si>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</si>
  <si>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134 от 26.07.2023 АО "Мурманская ТЭЦ" в сфере теплоснабжения по модернизации, реконструкции и техническому перевооружению единого комплекса объектов, на территории городского округа город-герой Мурманск на 2024-2028 годы</t>
  </si>
  <si>
    <t>09.01.2024</t>
  </si>
  <si>
    <t>29.12.2028</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</si>
  <si>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</si>
  <si>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</si>
  <si>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</si>
  <si>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</si>
  <si>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31.12.2027</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</si>
  <si>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</si>
  <si>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</si>
  <si>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</si>
  <si>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</si>
  <si>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144 от 25.08.2021 АО "Мурманэнергосбыт" в сфере теплоснабжения по повышению надежности и энергетической эффективности мазутной котельной, на территории городского округа город-герой Мурманск на 2022-2024 годы</t>
  </si>
  <si>
    <t>Инвестиционная программа № 153 от 29.07.2024 ООО "ПромВоенСтрой" в сфере теплоснабжения по реконструкции объектов котельных и тепловых сетей, на территории муниципального округа Печенгский на 2024-2037 годы</t>
  </si>
  <si>
    <t>29.07.2024</t>
  </si>
  <si>
    <t>31.12.2037</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</si>
  <si>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</si>
  <si>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171 от 25.09.2023 АО "Мурманэнергосбыт" в сфере теплоснабжения по реконструкции и модернизации существующих объектов котельных и тепловых сетей на 2024 год</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</si>
  <si>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</si>
  <si>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</si>
  <si>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183 от 09.10.2023 АО "Мурманэнергосбыт" в сфере теплоснабжения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ЗАТО Североморск на 2024 год</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</si>
  <si>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</si>
  <si>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</si>
  <si>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</si>
  <si>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</si>
  <si>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</si>
  <si>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</si>
  <si>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</si>
  <si>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</si>
  <si>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195 от 16.10.2023 ООО «ТЭС» в сфере теплоснабжения по реконструкции и модернизации объектов, на территории муниципального округа город Оленегорск на 2024-2026 годы</t>
  </si>
  <si>
    <t>Инвестиционная программа № 198 от 20.10.2023 ООО «Тепло Людям. Умба» в сфере теплоснабжения по реконструкции и модернизации тепловой сети, на территории городского поселения Поселок Умба, Терский муниципальный район на 2024-2032 годы</t>
  </si>
  <si>
    <t>31.12.2032</t>
  </si>
  <si>
    <t>Инвестиционная программа № 20 от 30.01.2024 АО "Мурманэнергосбыт" в сфере теплоснабжения по строительству, реконструкции, модернизации и развитию котельных и тепловых сетей на 2024 год</t>
  </si>
  <si>
    <t>30.01.2024</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</si>
  <si>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</si>
  <si>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</si>
  <si>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</si>
  <si>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</si>
  <si>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</si>
  <si>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</si>
  <si>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</si>
  <si>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</si>
  <si>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</si>
  <si>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</si>
  <si>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</si>
  <si>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</si>
  <si>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243 от 20.11.2024 АО "МЭС" в сфере теплоснабжения по модернизации, реконструкции и техническому перевооружению котельных и тепловых сетей на 2024-2027 годы</t>
  </si>
  <si>
    <t>20.11.2024</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</si>
  <si>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</si>
  <si>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</si>
  <si>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</si>
  <si>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 55 от 17.03.2023 АО "Мурманэнергосбыт" в сфере теплоснабжения по реконструкции и модернизации существующих объектов котельных и тепловых сетей, на территории городского округа город-герой Мурманск на 2024 год</t>
  </si>
  <si>
    <t>Инвестиционная программа № 75 от 24.04.2023 АО "Мурманэнергосбыт" в сфере теплоснабжения по реконструкции и модернизации существующих объектов тепловых сетей, на территории ж/д ст Лопарская, Пушновское сельское поселение, Кольский муниципальный район на 2024 год</t>
  </si>
  <si>
    <t>Инвестиционная программа № 95 от 20.05.2024 ООО "Тепло Людям.Кандалакша" в сфере теплоснабжения по модернизации и строительству котельных, на территории городского округа город-герой Мурманск на 2024-2047 годы</t>
  </si>
  <si>
    <t>20.05.2024</t>
  </si>
  <si>
    <t>31.12.2047</t>
  </si>
  <si>
    <t>Инвестиционная программа № 96 от 20.05.2024 ООО "Тепло Людям.Кандалакша" в сфере теплоснабжения по модернизации и строительству котельной, на территории муниципального округа город Мончегорск на 2024-2047 годы</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</si>
  <si>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</si>
  <si>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</si>
  <si>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</si>
  <si>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</si>
  <si>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</si>
  <si>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</si>
  <si>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13.03.2025 ООО "ПВС" в сфере теплоснабжения по реконструкции объектов на 2025-2033 годы</t>
  </si>
  <si>
    <t>13.03.2025</t>
  </si>
  <si>
    <t>31.12.2033</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</si>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</sst>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6B468-8A3B-5D56-28D8-B7114EACC5F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9A5AA-EE28-B116-B318-4EA5065AA78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388</v>
      </c>
      <c r="F4" s="2239"/>
      <c r="G4" s="2240"/>
      <c r="H4" s="2240"/>
      <c r="I4" s="2241"/>
      <c r="J4" s="492"/>
      <c r="K4" s="454"/>
      <c r="L4" s="454"/>
      <c r="W4" s="448">
        <v>22</v>
      </c>
    </row>
    <row s="1636" customFormat="1" customHeight="1" ht="18">
      <c r="A5" s="760"/>
      <c r="D5" s="823"/>
      <c r="E5" s="2215" t="str">
        <f>IF(org=0,"Не определено",org)</f>
        <v>АО "Аэропорт Мурманск"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300</v>
      </c>
      <c r="F7" s="2209"/>
      <c r="G7" s="2210"/>
      <c r="H7" s="2210"/>
      <c r="I7" s="2210"/>
      <c r="J7" s="2210"/>
      <c r="K7" s="2210"/>
      <c r="L7" s="2224" t="s">
        <v>301</v>
      </c>
      <c r="W7" s="448">
        <v>14</v>
      </c>
    </row>
    <row customHeight="1" ht="48.29999999999999">
      <c r="D8" s="451"/>
      <c r="E8" s="474" t="s">
        <v>88</v>
      </c>
      <c r="F8" s="824"/>
      <c r="G8" s="466" t="s">
        <v>86</v>
      </c>
      <c r="H8" s="466" t="s">
        <v>87</v>
      </c>
      <c r="I8" s="415" t="s">
        <v>85</v>
      </c>
      <c r="J8" s="415" t="s">
        <v>389</v>
      </c>
      <c r="K8" s="415" t="s">
        <v>390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392</v>
      </c>
      <c r="Q12" s="517" t="s">
        <v>393</v>
      </c>
      <c r="R12" s="518" t="s">
        <v>394</v>
      </c>
      <c r="S12" s="512" t="s">
        <v>395</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38038-99B6-7E81-2E8C-68FB4D0E34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73578-3898-8E38-166A-08E1159F03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CAEDB-B888-988C-86E8-E7229C2744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24944-F2D8-A298-CF27-37C1D94695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E8F44-4948-BDB8-5788-BF15ABAA6B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F8398-A038-6F68-7DE8-5280DC8C51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C2608-1AED-174A-0DED-624CBC7EAB0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F4998-01CD-5C48-6305-B3B465384A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"Аэропорт Мурманск"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59238-06EE-DF3A-B653-36E3C4B3A7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"Аэропорт Мурманск"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customHeight="1" ht="14.699999999999998">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customHeight="1" ht="65.25">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607882-2D8B-32F8-7D1C-59237D3F79B1}" mc:Ignorable="x14ac xr xr2 xr3">
  <sheetPr>
    <tabColor rgb="FFCCCCFF"/>
  </sheetPr>
  <dimension ref="A1:Q79"/>
  <sheetViews>
    <sheetView topLeftCell="C1" showGridLines="0" zoomScale="90" workbookViewId="0" tabSelected="1">
      <selection activeCell="I72" sqref="I7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57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465001C-6708-EDA3-5F6F-8D577B9295A8}"/>
    <hyperlink ref="H17" location="Титульный!H9" display="Как заполнить?" tooltip="Помощь по работе с полями отчётной формы" xr:uid="{76D7CB18-3D08-3138-8602-1A0411B75221}"/>
    <hyperlink ref="H39" location="Титульный!H9" display="Как заполнить?" tooltip="Помощь по работе с полями отчётной формы" xr:uid="{490FBDF1-7ED2-DE6F-98A3-94E71C1BA552}"/>
    <hyperlink ref="H62" location="Титульный!H9" display="Как заполнить?" tooltip="Помощь по работе с полями отчётной формы" xr:uid="{B31C5908-25B8-4BA8-1588-E95D3BD6924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B8EAF-2E88-8948-DBA9-40BD492B082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"Аэропорт Мурманск"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customHeight="1" ht="14.699999999999998">
      <c r="Q40" s="292"/>
      <c r="R40" s="377"/>
      <c r="S40" s="2274" t="s">
        <v>88</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BD3FA-B3BE-67B8-6CF2-E4EC926909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BD608-E2E8-2158-1EE8-FE7B2533F3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38148-73D1-4EFA-7AD8-E9F497DECD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D12B8-322F-47B8-5FDD-B1CA00055F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972E8-C838-2D2C-6299-1E7AE68ABB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customHeight="1" ht="14.699999999999998">
      <c r="Q37" s="292"/>
      <c r="R37" s="377"/>
      <c r="S37" s="2274" t="s">
        <v>88</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8C3C8-0F88-7FDA-8E18-CA09866C195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"Аэропорт Мурманск"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D4D98-0F38-BF63-CF78-AAD0DD8F45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07427-9848-7815-0298-757E917C2D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A6743-9436-2948-D3B1-3066767EA0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"Аэропорт Мурманск"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4A3D8-A232-41AB-9FD5-480B9B4E05A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Поселок Мурмаши(47605163)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0A77E-5A28-E1D8-0731-EFD8E825D3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7C348-6E9E-06C8-9E1D-5238FFE68AC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"Аэропорт Мурманск"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27ADF-87B8-2538-5128-6A30B57A2A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"Аэропорт Мурманск"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6FA96-4EF7-5CB8-62A8-94C37115E8B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545</v>
      </c>
      <c r="D2" s="1639"/>
      <c r="E2" s="547">
        <f>B2</f>
        <v>0</v>
      </c>
      <c r="F2" s="548"/>
      <c r="G2" s="1647" t="s">
        <v>546</v>
      </c>
      <c r="H2" s="1647" t="s">
        <v>546</v>
      </c>
      <c r="I2" s="1647" t="s">
        <v>546</v>
      </c>
      <c r="J2" s="290" t="s">
        <v>547</v>
      </c>
      <c r="K2" s="544"/>
      <c r="AF2" s="1632">
        <v>0</v>
      </c>
    </row>
    <row s="1643" customFormat="1" customHeight="1" ht="0.75" hidden="1">
      <c r="B3" s="2100"/>
      <c r="C3" s="1168"/>
      <c r="D3" s="549"/>
      <c r="E3" s="550"/>
      <c r="F3" s="551" t="s">
        <v>548</v>
      </c>
      <c r="G3" s="552"/>
      <c r="H3" s="552">
        <f>H4*H5+H7</f>
        <v>0</v>
      </c>
      <c r="I3" s="552">
        <f>I4*I5+I6</f>
        <v>0</v>
      </c>
      <c r="J3" s="553"/>
      <c r="AF3" s="1637">
        <v>0</v>
      </c>
    </row>
    <row customHeight="1" ht="23.25" hidden="1">
      <c r="B4" s="2100"/>
      <c r="C4" s="1168"/>
      <c r="D4" s="1639"/>
      <c r="E4" s="547" t="str">
        <f>B2&amp;".1"</f>
        <v>.1</v>
      </c>
      <c r="F4" s="554" t="s">
        <v>549</v>
      </c>
      <c r="G4" s="555"/>
      <c r="H4" s="542"/>
      <c r="I4" s="542"/>
      <c r="J4" s="290" t="s">
        <v>550</v>
      </c>
      <c r="K4" s="544"/>
      <c r="AF4" s="1632">
        <v>0</v>
      </c>
    </row>
    <row customHeight="1" ht="18.75" hidden="1">
      <c r="B5" s="2100"/>
      <c r="C5" s="1168"/>
      <c r="D5" s="1639"/>
      <c r="E5" s="547" t="str">
        <f>B2&amp;".2"</f>
        <v>.2</v>
      </c>
      <c r="F5" s="554" t="s">
        <v>551</v>
      </c>
      <c r="G5" s="1647" t="s">
        <v>552</v>
      </c>
      <c r="H5" s="542"/>
      <c r="I5" s="542"/>
      <c r="J5" s="290"/>
      <c r="K5" s="544"/>
      <c r="AF5" s="1632">
        <v>0</v>
      </c>
    </row>
    <row customHeight="1" ht="18.75" hidden="1">
      <c r="B6" s="2100"/>
      <c r="C6" s="1168"/>
      <c r="D6" s="1639"/>
      <c r="E6" s="547" t="str">
        <f>B2&amp;".3"</f>
        <v>.3</v>
      </c>
      <c r="F6" s="554" t="s">
        <v>553</v>
      </c>
      <c r="G6" s="1647" t="s">
        <v>552</v>
      </c>
      <c r="H6" s="542"/>
      <c r="I6" s="542"/>
      <c r="J6" s="290"/>
      <c r="K6" s="544"/>
      <c r="AF6" s="1632">
        <v>0</v>
      </c>
    </row>
    <row customHeight="1" ht="18.75" hidden="1">
      <c r="B7" s="2100"/>
      <c r="C7" s="1168"/>
      <c r="D7" s="1639"/>
      <c r="E7" s="547" t="str">
        <f>B2&amp;".4"</f>
        <v>.4</v>
      </c>
      <c r="F7" s="554" t="s">
        <v>554</v>
      </c>
      <c r="G7" s="1647" t="s">
        <v>546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552</v>
      </c>
      <c r="H9" s="542"/>
      <c r="I9" s="542"/>
      <c r="J9" s="543" t="s">
        <v>555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556</v>
      </c>
      <c r="H11" s="542"/>
      <c r="I11" s="542"/>
      <c r="J11" s="290" t="s">
        <v>557</v>
      </c>
      <c r="K11" s="544"/>
      <c r="AF11" s="1632">
        <v>0</v>
      </c>
    </row>
    <row customHeight="1" ht="11.25" hidden="1">
      <c r="AF12" s="1632">
        <v>0</v>
      </c>
    </row>
    <row customHeight="1" ht="22.5" hidden="1">
      <c r="D13" s="1639"/>
      <c r="E13" s="547"/>
      <c r="F13" s="541"/>
      <c r="G13" s="970" t="s">
        <v>558</v>
      </c>
      <c r="H13" s="546"/>
      <c r="I13" s="546"/>
      <c r="J13" s="746" t="s">
        <v>559</v>
      </c>
      <c r="K13" s="544"/>
      <c r="AF13" s="1632">
        <v>0</v>
      </c>
    </row>
    <row customHeight="1" ht="11.25" hidden="1">
      <c r="AF14" s="1632">
        <v>0</v>
      </c>
    </row>
    <row customHeight="1" ht="22.5" hidden="1">
      <c r="D15" s="1639"/>
      <c r="E15" s="547"/>
      <c r="F15" s="541"/>
      <c r="G15" s="1647" t="s">
        <v>560</v>
      </c>
      <c r="H15" s="546"/>
      <c r="I15" s="546"/>
      <c r="J15" s="290" t="s">
        <v>561</v>
      </c>
      <c r="K15" s="544"/>
      <c r="AF15" s="1632">
        <v>0</v>
      </c>
    </row>
    <row customHeight="1" ht="11.25" hidden="1">
      <c r="AF16" s="1632">
        <v>0</v>
      </c>
    </row>
    <row customHeight="1" ht="22.5" hidden="1">
      <c r="D17" s="1639"/>
      <c r="E17" s="547"/>
      <c r="F17" s="541"/>
      <c r="G17" s="1647" t="s">
        <v>562</v>
      </c>
      <c r="H17" s="546"/>
      <c r="I17" s="546"/>
      <c r="J17" s="290" t="s">
        <v>563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"Аэропорт Мурманск"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128"/>
      <c r="AF25" s="1632">
        <v>11</v>
      </c>
    </row>
    <row customHeight="1" ht="11.549999999999999">
      <c r="E26" s="712"/>
      <c r="F26" s="2368" t="s">
        <v>564</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300</v>
      </c>
      <c r="F28" s="2371"/>
      <c r="G28" s="2371"/>
      <c r="H28" s="1646"/>
      <c r="I28" s="1646"/>
      <c r="J28" s="2128"/>
      <c r="AF28" s="1632">
        <v>11</v>
      </c>
    </row>
    <row customHeight="1" ht="24">
      <c r="E29" s="1647" t="s">
        <v>88</v>
      </c>
      <c r="F29" s="1654" t="s">
        <v>302</v>
      </c>
      <c r="G29" s="1654" t="s">
        <v>566</v>
      </c>
      <c r="H29" s="1654" t="s">
        <v>303</v>
      </c>
      <c r="I29" s="1654" t="s">
        <v>303</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552</v>
      </c>
      <c r="H31" s="559">
        <f>SUMIF($K33:$K71,$K31,H33:H71)</f>
        <v>0</v>
      </c>
      <c r="I31" s="559">
        <f>SUMIF($K33:$K71,$K31,I33:I71)</f>
        <v>0</v>
      </c>
      <c r="J31" s="290" t="str">
        <f>FHD_NOTE_P_2</f>
        <v>Указывается суммарная себестоимость производимых товаров.</v>
      </c>
      <c r="K31" s="1637" t="s">
        <v>567</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552</v>
      </c>
      <c r="H32" s="558"/>
      <c r="I32" s="558"/>
      <c r="J32" s="290" t="str">
        <f>FHD_NOTE_P_3</f>
        <v/>
      </c>
      <c r="K32" s="1637" t="str">
        <f>IF((LEN(E32)-LEN(SUBSTITUTE(E32,".","")))/LEN(".")=1,"p","")</f>
        <v>p</v>
      </c>
      <c r="AF32" s="1632">
        <v>11</v>
      </c>
    </row>
    <row customHeight="1" ht="11.25">
      <c r="A33" s="2372" t="s">
        <v>568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570</v>
      </c>
      <c r="D41" s="1639"/>
      <c r="E41" s="547" t="str">
        <f>FHD_NUM_P_5</f>
        <v/>
      </c>
      <c r="F41" s="1525" t="str">
        <f>FHD_P_5</f>
        <v/>
      </c>
      <c r="G41" s="1879" t="s">
        <v>552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552</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571</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573</v>
      </c>
      <c r="C47" s="1637"/>
      <c r="D47" s="576"/>
      <c r="E47" s="547" t="str">
        <f>FHD_NUM_P_11</f>
        <v>2.4</v>
      </c>
      <c r="F47" s="1525" t="str">
        <f>FHD_P_11</f>
        <v>Расходы на приобретение холодной воды, используемой в технологическом процессе</v>
      </c>
      <c r="G47" s="1879" t="s">
        <v>552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574</v>
      </c>
      <c r="C48" s="1637"/>
      <c r="D48" s="1639"/>
      <c r="E48" s="547" t="str">
        <f>FHD_NUM_P_12</f>
        <v>2.5</v>
      </c>
      <c r="F48" s="1525" t="str">
        <f>FHD_P_12</f>
        <v>Расходы на  химические реагенты, используемые в технологическом процессе</v>
      </c>
      <c r="G48" s="1879" t="s">
        <v>552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576</v>
      </c>
      <c r="C67" s="1637"/>
      <c r="D67" s="1639"/>
      <c r="E67" s="547" t="str">
        <f>FHD_NUM_P_31</f>
        <v/>
      </c>
      <c r="F67" s="1525" t="str">
        <f>FHD_P_31</f>
        <v/>
      </c>
      <c r="G67" s="1879" t="s">
        <v>552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306</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s="1367" customFormat="1" customHeight="1" ht="18.75">
      <c r="A72" s="990" t="s">
        <v>578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579</v>
      </c>
      <c r="C80" s="1637"/>
      <c r="D80" s="1639"/>
      <c r="E80" s="547" t="str">
        <f>FHD_NUM_P_42</f>
        <v/>
      </c>
      <c r="F80" s="2074" t="str">
        <f>FHD_P_42</f>
        <v/>
      </c>
      <c r="G80" s="2072" t="s">
        <v>552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306</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580</v>
      </c>
      <c r="C82" s="736"/>
      <c r="D82" s="734"/>
      <c r="E82" s="547" t="str">
        <f>FHD_NUM_P_44</f>
        <v/>
      </c>
      <c r="F82" s="1881" t="str">
        <f>FHD_P_44</f>
        <v/>
      </c>
      <c r="G82" s="1882" t="s">
        <v>581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582</v>
      </c>
      <c r="C91" s="736"/>
      <c r="D91" s="734"/>
      <c r="E91" s="547" t="str">
        <f>FHD_NUM_P_53</f>
        <v/>
      </c>
      <c r="F91" s="1881" t="str">
        <f>FHD_P_53</f>
        <v/>
      </c>
      <c r="G91" s="1882" t="s">
        <v>581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584</v>
      </c>
      <c r="D96" s="1639"/>
      <c r="E96" s="547" t="str">
        <f>FHD_NUM_P_58</f>
        <v/>
      </c>
      <c r="F96" s="1881" t="str">
        <f>FHD_P_58</f>
        <v/>
      </c>
      <c r="G96" s="1882" t="s">
        <v>581</v>
      </c>
      <c r="H96" s="978"/>
      <c r="I96" s="578"/>
      <c r="J96" s="290" t="str">
        <f>FHD_NOTE_P_58</f>
        <v/>
      </c>
      <c r="K96" s="544"/>
      <c r="AF96" s="1632">
        <v>0</v>
      </c>
    </row>
    <row customHeight="1" ht="18.75" hidden="1">
      <c r="A97" s="2372"/>
      <c r="D97" s="1639"/>
      <c r="E97" s="547" t="str">
        <f>FHD_NUM_P_59</f>
        <v/>
      </c>
      <c r="F97" s="1881" t="str">
        <f>FHD_P_59</f>
        <v/>
      </c>
      <c r="G97" s="1882" t="s">
        <v>581</v>
      </c>
      <c r="H97" s="978"/>
      <c r="I97" s="578"/>
      <c r="J97" s="290" t="str">
        <f>FHD_NOTE_P_59</f>
        <v/>
      </c>
      <c r="K97" s="544"/>
      <c r="AF97" s="1632">
        <v>0</v>
      </c>
    </row>
    <row customHeight="1" ht="18.75" hidden="1">
      <c r="A98" s="2372"/>
      <c r="D98" s="1639"/>
      <c r="E98" s="547" t="str">
        <f>FHD_NUM_P_60</f>
        <v/>
      </c>
      <c r="F98" s="1881" t="str">
        <f>FHD_P_60</f>
        <v/>
      </c>
      <c r="G98" s="1882" t="s">
        <v>581</v>
      </c>
      <c r="H98" s="978"/>
      <c r="I98" s="578"/>
      <c r="J98" s="290" t="str">
        <f>FHD_NOTE_P_60</f>
        <v/>
      </c>
      <c r="K98" s="544"/>
      <c r="AF98" s="1632">
        <v>0</v>
      </c>
    </row>
    <row s="1367" customFormat="1" customHeight="1" ht="18.75">
      <c r="A99" s="2372" t="s">
        <v>585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586</v>
      </c>
      <c r="G101" s="573"/>
      <c r="H101" s="574"/>
      <c r="I101" s="574"/>
      <c r="J101" s="1005" t="s">
        <v>587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590</v>
      </c>
      <c r="H112" s="578"/>
      <c r="I112" s="578"/>
      <c r="J112" s="290" t="str">
        <f>FHD_NOTE_P_72</f>
        <v/>
      </c>
      <c r="K112" s="544"/>
      <c r="AF112" s="1632">
        <v>19</v>
      </c>
    </row>
    <row customHeight="1" ht="18.75">
      <c r="A113" s="990" t="s">
        <v>591</v>
      </c>
      <c r="D113" s="1639"/>
      <c r="E113" s="547" t="str">
        <f>FHD_NUM_P_73</f>
        <v>14</v>
      </c>
      <c r="F113" s="1881" t="str">
        <f>FHD_P_73</f>
        <v>Среднесписочная численность административно-управленческого персонала</v>
      </c>
      <c r="G113" s="971" t="s">
        <v>590</v>
      </c>
      <c r="H113" s="969"/>
      <c r="I113" s="969"/>
      <c r="J113" s="290" t="str">
        <f>FHD_NOTE_P_73</f>
        <v/>
      </c>
      <c r="K113" s="544"/>
      <c r="AF113" s="1632">
        <v>0</v>
      </c>
    </row>
    <row customHeight="1" ht="33.75" hidden="1">
      <c r="A114" s="990" t="s">
        <v>592</v>
      </c>
      <c r="D114" s="1639"/>
      <c r="E114" s="547" t="str">
        <f>FHD_NUM_P_74</f>
        <v/>
      </c>
      <c r="F114" s="1881" t="str">
        <f>FHD_P_74</f>
        <v/>
      </c>
      <c r="G114" s="1877" t="s">
        <v>593</v>
      </c>
      <c r="H114" s="578"/>
      <c r="I114" s="578"/>
      <c r="J114" s="290" t="str">
        <f>FHD_NOTE_P_74</f>
        <v/>
      </c>
      <c r="K114" s="544"/>
      <c r="AF114" s="1632">
        <v>0</v>
      </c>
    </row>
    <row s="1636" customFormat="1" customHeight="1" ht="18.75" hidden="1">
      <c r="A115" s="2374" t="s">
        <v>594</v>
      </c>
      <c r="B115" s="911"/>
      <c r="C115" s="736"/>
      <c r="D115" s="734"/>
      <c r="E115" s="547" t="str">
        <f>FHD_NUM_P_75</f>
        <v/>
      </c>
      <c r="F115" s="1881" t="str">
        <f>FHD_P_75</f>
        <v/>
      </c>
      <c r="G115" s="1877" t="s">
        <v>558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586</v>
      </c>
      <c r="G122" s="573"/>
      <c r="H122" s="574"/>
      <c r="I122" s="574"/>
      <c r="J122" s="1005" t="s">
        <v>598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586</v>
      </c>
      <c r="G125" s="573"/>
      <c r="H125" s="574"/>
      <c r="I125" s="574"/>
      <c r="J125" s="1005" t="s">
        <v>599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306</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588</v>
      </c>
      <c r="D129" s="1639"/>
      <c r="E129" s="547" t="str">
        <f>FHD_NUM_P_83</f>
        <v>19.1</v>
      </c>
      <c r="F129" s="1525" t="str">
        <f>FHD_P_83</f>
        <v>Информация о показателях физического износа объектов теплоснабжения</v>
      </c>
      <c r="G129" s="1879" t="s">
        <v>306</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588</v>
      </c>
      <c r="D130" s="1639"/>
      <c r="E130" s="547" t="str">
        <f>FHD_NUM_P_84</f>
        <v>19.2</v>
      </c>
      <c r="F130" s="1525" t="str">
        <f>FHD_P_84</f>
        <v>Информация о показателях энергетической эффективности объектов теплоснабжения</v>
      </c>
      <c r="G130" s="1879" t="s">
        <v>306</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2FA48-87B8-8258-F988-FEB5C6F0C46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"Аэропорт Мурманск"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300</v>
      </c>
      <c r="F9" s="2103"/>
      <c r="G9" s="2103"/>
      <c r="H9" s="2103"/>
      <c r="I9" s="2103"/>
      <c r="J9" s="2103"/>
      <c r="K9" s="2103"/>
      <c r="L9" s="2103"/>
      <c r="M9" s="2103"/>
      <c r="N9" s="2103"/>
      <c r="O9" s="2103"/>
      <c r="P9" s="2103"/>
      <c r="Q9" s="2103"/>
      <c r="R9" s="2104"/>
      <c r="S9" s="2128" t="s">
        <v>301</v>
      </c>
      <c r="T9" s="335"/>
      <c r="CF9" s="506">
        <v>19</v>
      </c>
    </row>
    <row customHeight="1" ht="48.29999999999999">
      <c r="D10" s="552" t="s">
        <v>88</v>
      </c>
      <c r="E10" s="2128" t="s">
        <v>88</v>
      </c>
      <c r="F10" s="2128"/>
      <c r="G10" s="522" t="s">
        <v>302</v>
      </c>
      <c r="H10" s="2128" t="s">
        <v>88</v>
      </c>
      <c r="I10" s="2128"/>
      <c r="J10" s="522" t="s">
        <v>602</v>
      </c>
      <c r="K10" s="522" t="s">
        <v>603</v>
      </c>
      <c r="L10" s="2128" t="s">
        <v>88</v>
      </c>
      <c r="M10" s="2128"/>
      <c r="N10" s="522" t="s">
        <v>604</v>
      </c>
      <c r="O10" s="522" t="s">
        <v>605</v>
      </c>
      <c r="P10" s="522" t="s">
        <v>606</v>
      </c>
      <c r="Q10" s="522" t="s">
        <v>607</v>
      </c>
      <c r="R10" s="522" t="s">
        <v>608</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77FC8-D6DE-5828-9AC8-CA380A3615B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customHeight="1" ht="11.25" hidden="1">
      <c r="E3" s="2052"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619</v>
      </c>
      <c r="J6" s="2308"/>
      <c r="K6" s="2308"/>
      <c r="L6" s="2308"/>
      <c r="M6" s="2308"/>
      <c r="O6" s="557"/>
      <c r="AK6" s="1632">
        <v>55</v>
      </c>
    </row>
    <row customHeight="1" ht="25.2">
      <c r="I7" s="2250" t="str">
        <f>IF(org=0,"Не определено",org)</f>
        <v>АО "Аэропорт Мурманск"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620</v>
      </c>
      <c r="I10" s="712"/>
      <c r="J10" s="2368" t="s">
        <v>106</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O10" s="2128" t="s">
        <v>301</v>
      </c>
      <c r="AK10" s="1632">
        <v>11</v>
      </c>
    </row>
    <row customHeight="1" ht="11.549999999999999">
      <c r="E11" s="2051" t="s">
        <v>621</v>
      </c>
      <c r="I11" s="712"/>
      <c r="J11" s="2368" t="s">
        <v>564</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622</v>
      </c>
      <c r="I12" s="1663"/>
      <c r="J12" s="2368" t="s">
        <v>565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623</v>
      </c>
      <c r="F13" s="2051" t="s">
        <v>624</v>
      </c>
      <c r="I13" s="2370" t="s">
        <v>300</v>
      </c>
      <c r="J13" s="2371"/>
      <c r="K13" s="2371"/>
      <c r="L13" s="2028"/>
      <c r="M13" s="2068"/>
      <c r="O13" s="2128"/>
      <c r="AK13" s="1632">
        <v>11</v>
      </c>
    </row>
    <row customHeight="1" ht="24">
      <c r="I14" s="2021" t="s">
        <v>88</v>
      </c>
      <c r="J14" s="2021" t="s">
        <v>302</v>
      </c>
      <c r="K14" s="2021" t="s">
        <v>566</v>
      </c>
      <c r="L14" s="2061" t="s">
        <v>303</v>
      </c>
      <c r="M14" s="2062" t="s">
        <v>303</v>
      </c>
      <c r="O14" s="2128"/>
      <c r="AK14" s="1632">
        <v>23</v>
      </c>
    </row>
    <row customHeight="1" ht="24">
      <c r="A15" s="2055"/>
      <c r="B15" s="2054" t="s">
        <v>625</v>
      </c>
      <c r="C15" s="2054" t="s">
        <v>626</v>
      </c>
      <c r="D15" s="2053" t="s">
        <v>627</v>
      </c>
      <c r="E15" s="2057" t="s">
        <v>628</v>
      </c>
      <c r="F15" s="2057" t="s">
        <v>628</v>
      </c>
      <c r="G15" s="1637" t="s">
        <v>588</v>
      </c>
      <c r="H15" s="2022"/>
      <c r="I15" s="1631">
        <v>1</v>
      </c>
      <c r="J15" s="2023" t="s">
        <v>629</v>
      </c>
      <c r="K15" s="2021" t="s">
        <v>306</v>
      </c>
      <c r="L15" s="663"/>
      <c r="M15" s="819"/>
      <c r="N15" s="544" t="s">
        <v>630</v>
      </c>
      <c r="O15" s="1526" t="s">
        <v>631</v>
      </c>
      <c r="P15" s="544" t="s">
        <v>630</v>
      </c>
      <c r="AK15" s="1632">
        <v>23</v>
      </c>
    </row>
    <row customHeight="1" ht="35.699999999999996">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customHeight="1" ht="19.95">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customHeight="1" ht="77.7">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customHeight="1" ht="35.699999999999996">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customHeight="1" ht="48.29999999999999">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customHeight="1" ht="19.95">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customHeight="1" ht="19.95">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customHeight="1" ht="24">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customHeight="1" ht="24">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customHeight="1" ht="35.699999999999996">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customHeight="1" ht="35.699999999999996">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customHeight="1" ht="24">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customHeight="1" ht="24">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customHeight="1" ht="48.29999999999999">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s="1367" customFormat="1" customHeight="1" ht="48.29999999999999">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customHeight="1" ht="108">
      <c r="A34" s="2055"/>
      <c r="B34" s="2054" t="s">
        <v>684</v>
      </c>
      <c r="C34" s="2054" t="s">
        <v>685</v>
      </c>
      <c r="D34" s="2053" t="s">
        <v>627</v>
      </c>
      <c r="E34" s="2057" t="s">
        <v>628</v>
      </c>
      <c r="F34" s="2057" t="s">
        <v>628</v>
      </c>
      <c r="G34" s="1637" t="s">
        <v>588</v>
      </c>
      <c r="H34" s="2022"/>
      <c r="I34" s="2033">
        <v>15</v>
      </c>
      <c r="J34" s="2034" t="s">
        <v>686</v>
      </c>
      <c r="K34" s="2019" t="s">
        <v>306</v>
      </c>
      <c r="L34" s="386"/>
      <c r="M34" s="1165"/>
      <c r="N34" s="544"/>
      <c r="O34" s="1526" t="s">
        <v>631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0EB88-5CE8-88FF-03D8-194F29482DD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689</v>
      </c>
      <c r="I2" s="2025"/>
      <c r="J2" s="1683"/>
      <c r="K2" s="2019" t="s">
        <v>306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АО "Аэропорт Мурманск"</v>
      </c>
      <c r="J6" s="2250"/>
      <c r="K6" s="2250"/>
      <c r="L6" s="2250"/>
      <c r="M6" s="267"/>
      <c r="W6" s="1632">
        <v>17</v>
      </c>
    </row>
    <row customHeight="1" ht="14.699999999999998">
      <c r="H7" s="377"/>
      <c r="I7" s="458"/>
      <c r="J7" s="464"/>
      <c r="K7" s="464"/>
      <c r="L7" s="753"/>
      <c r="M7" s="194"/>
      <c r="W7" s="1632">
        <v>14</v>
      </c>
    </row>
    <row customHeight="1" ht="14.699999999999998">
      <c r="H8" s="377"/>
      <c r="I8" s="2387" t="s">
        <v>300</v>
      </c>
      <c r="J8" s="2388"/>
      <c r="K8" s="2388"/>
      <c r="L8" s="2389"/>
      <c r="M8" s="2390" t="s">
        <v>301</v>
      </c>
      <c r="W8" s="1632">
        <v>14</v>
      </c>
    </row>
    <row customHeight="1" ht="35.699999999999996">
      <c r="E9" s="2052" t="s">
        <v>618</v>
      </c>
      <c r="F9" s="2052" t="s">
        <v>624</v>
      </c>
      <c r="H9" s="377"/>
      <c r="I9" s="2026" t="s">
        <v>88</v>
      </c>
      <c r="J9" s="2027" t="s">
        <v>302</v>
      </c>
      <c r="K9" s="2065" t="s">
        <v>566</v>
      </c>
      <c r="L9" s="2066" t="s">
        <v>303</v>
      </c>
      <c r="M9" s="2390"/>
      <c r="W9" s="1632">
        <v>34</v>
      </c>
    </row>
    <row customHeight="1" ht="35.699999999999996">
      <c r="B10" s="2054" t="s">
        <v>691</v>
      </c>
      <c r="C10" s="2054" t="s">
        <v>692</v>
      </c>
      <c r="D10" s="2053" t="s">
        <v>627</v>
      </c>
      <c r="E10" s="2057" t="s">
        <v>628</v>
      </c>
      <c r="F10" s="2057" t="s">
        <v>628</v>
      </c>
      <c r="H10" s="377"/>
      <c r="I10" s="2025" t="s">
        <v>110</v>
      </c>
      <c r="J10" s="1887" t="s">
        <v>693</v>
      </c>
      <c r="K10" s="2019" t="s">
        <v>306</v>
      </c>
      <c r="L10" s="819"/>
      <c r="M10" s="298" t="s">
        <v>694</v>
      </c>
      <c r="W10" s="1632">
        <v>34</v>
      </c>
    </row>
    <row customHeight="1" ht="50.25">
      <c r="B11" s="2054" t="s">
        <v>695</v>
      </c>
      <c r="C11" s="2054" t="s">
        <v>696</v>
      </c>
      <c r="D11" s="2053" t="s">
        <v>627</v>
      </c>
      <c r="E11" s="2057" t="s">
        <v>628</v>
      </c>
      <c r="F11" s="2057" t="s">
        <v>628</v>
      </c>
      <c r="H11" s="377"/>
      <c r="I11" s="2025" t="s">
        <v>111</v>
      </c>
      <c r="J11" s="1887" t="s">
        <v>697</v>
      </c>
      <c r="K11" s="2019" t="s">
        <v>306</v>
      </c>
      <c r="L11" s="819"/>
      <c r="M11" s="298" t="s">
        <v>694</v>
      </c>
      <c r="W11" s="1632">
        <v>48</v>
      </c>
    </row>
    <row customHeight="1" ht="48.29999999999999">
      <c r="B12" s="2054" t="s">
        <v>698</v>
      </c>
      <c r="C12" s="2054" t="s">
        <v>699</v>
      </c>
      <c r="D12" s="2053" t="s">
        <v>627</v>
      </c>
      <c r="E12" s="2057" t="s">
        <v>628</v>
      </c>
      <c r="F12" s="2057" t="s">
        <v>628</v>
      </c>
      <c r="H12" s="1689"/>
      <c r="I12" s="2025" t="s">
        <v>90</v>
      </c>
      <c r="J12" s="2032" t="s">
        <v>700</v>
      </c>
      <c r="K12" s="2019" t="s">
        <v>306</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44F18-2948-0058-8A08-3369EB2BC97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552</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704</v>
      </c>
      <c r="F6" s="2308"/>
      <c r="G6" s="2308"/>
      <c r="H6" s="2308"/>
      <c r="I6" s="2308"/>
      <c r="J6" s="557"/>
      <c r="AF6" s="1632">
        <v>30</v>
      </c>
    </row>
    <row customHeight="1" ht="11.549999999999999">
      <c r="E7" s="2250" t="str">
        <f>IF(org=0,"Не определено",org)</f>
        <v>АО "Аэропорт Мурманск"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128"/>
      <c r="AF10" s="1632">
        <v>11</v>
      </c>
    </row>
    <row customHeight="1" ht="11.549999999999999">
      <c r="E11" s="712"/>
      <c r="F11" s="2368" t="s">
        <v>564</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300</v>
      </c>
      <c r="F13" s="2371"/>
      <c r="G13" s="2371"/>
      <c r="H13" s="1552"/>
      <c r="I13" s="1552"/>
      <c r="J13" s="2128"/>
      <c r="AF13" s="1632">
        <v>11</v>
      </c>
    </row>
    <row customHeight="1" ht="24">
      <c r="E14" s="1640" t="s">
        <v>88</v>
      </c>
      <c r="F14" s="1635" t="s">
        <v>302</v>
      </c>
      <c r="G14" s="1635" t="s">
        <v>566</v>
      </c>
      <c r="H14" s="1635" t="s">
        <v>303</v>
      </c>
      <c r="I14" s="1635" t="s">
        <v>303</v>
      </c>
      <c r="J14" s="2128"/>
      <c r="AF14" s="1632">
        <v>23</v>
      </c>
    </row>
    <row customHeight="1" ht="19.95">
      <c r="D15" s="1639"/>
      <c r="E15" s="1631" t="s">
        <v>110</v>
      </c>
      <c r="F15" s="708" t="s">
        <v>705</v>
      </c>
      <c r="G15" s="1647" t="s">
        <v>552</v>
      </c>
      <c r="H15" s="558"/>
      <c r="I15" s="558"/>
      <c r="J15" s="290" t="s">
        <v>706</v>
      </c>
      <c r="K15" s="544" t="s">
        <v>630</v>
      </c>
      <c r="AF15" s="1632">
        <v>19</v>
      </c>
    </row>
    <row customHeight="1" ht="35.699999999999996">
      <c r="D16" s="1639"/>
      <c r="E16" s="1631" t="s">
        <v>111</v>
      </c>
      <c r="F16" s="708" t="s">
        <v>707</v>
      </c>
      <c r="G16" s="1647" t="s">
        <v>552</v>
      </c>
      <c r="H16" s="559">
        <f>SUM(H17,H20:H32)</f>
        <v>0</v>
      </c>
      <c r="I16" s="559">
        <f>SUM(I17,I20,I23,I26,I29:I32)</f>
        <v>0</v>
      </c>
      <c r="J16" s="290" t="s">
        <v>708</v>
      </c>
      <c r="K16" s="544" t="s">
        <v>630</v>
      </c>
      <c r="AF16" s="1632">
        <v>34</v>
      </c>
    </row>
    <row customHeight="1" ht="19.95">
      <c r="D17" s="1639"/>
      <c r="E17" s="1665" t="s">
        <v>709</v>
      </c>
      <c r="F17" s="955" t="s">
        <v>710</v>
      </c>
      <c r="G17" s="1644" t="s">
        <v>552</v>
      </c>
      <c r="H17" s="558"/>
      <c r="I17" s="558"/>
      <c r="J17" s="290" t="s">
        <v>711</v>
      </c>
      <c r="K17" s="544"/>
      <c r="AF17" s="1632">
        <v>19</v>
      </c>
    </row>
    <row customHeight="1" ht="24">
      <c r="D18" s="1639"/>
      <c r="E18" s="1665" t="s">
        <v>712</v>
      </c>
      <c r="F18" s="1651" t="s">
        <v>713</v>
      </c>
      <c r="G18" s="1644" t="s">
        <v>552</v>
      </c>
      <c r="H18" s="558"/>
      <c r="I18" s="558"/>
      <c r="J18" s="290" t="s">
        <v>714</v>
      </c>
      <c r="K18" s="544"/>
      <c r="AF18" s="1632">
        <v>23</v>
      </c>
    </row>
    <row customHeight="1" ht="35.699999999999996">
      <c r="D19" s="1639"/>
      <c r="E19" s="1665" t="s">
        <v>715</v>
      </c>
      <c r="F19" s="1651" t="s">
        <v>716</v>
      </c>
      <c r="G19" s="1644" t="s">
        <v>552</v>
      </c>
      <c r="H19" s="558"/>
      <c r="I19" s="558"/>
      <c r="J19" s="290"/>
      <c r="K19" s="544"/>
      <c r="AF19" s="1632">
        <v>34</v>
      </c>
    </row>
    <row customHeight="1" ht="19.95">
      <c r="D20" s="1639"/>
      <c r="E20" s="1665" t="s">
        <v>307</v>
      </c>
      <c r="F20" s="955" t="s">
        <v>717</v>
      </c>
      <c r="G20" s="1644" t="s">
        <v>552</v>
      </c>
      <c r="H20" s="558"/>
      <c r="I20" s="558"/>
      <c r="J20" s="290" t="s">
        <v>718</v>
      </c>
      <c r="K20" s="544"/>
      <c r="AF20" s="1632">
        <v>19</v>
      </c>
    </row>
    <row customHeight="1" ht="19.95">
      <c r="D21" s="1639"/>
      <c r="E21" s="1665" t="s">
        <v>719</v>
      </c>
      <c r="F21" s="1651" t="s">
        <v>720</v>
      </c>
      <c r="G21" s="1644" t="s">
        <v>552</v>
      </c>
      <c r="H21" s="558"/>
      <c r="I21" s="558"/>
      <c r="J21" s="290"/>
      <c r="K21" s="544"/>
      <c r="AF21" s="1632">
        <v>19</v>
      </c>
    </row>
    <row customHeight="1" ht="19.95">
      <c r="D22" s="1639"/>
      <c r="E22" s="1665" t="s">
        <v>721</v>
      </c>
      <c r="F22" s="1651" t="s">
        <v>722</v>
      </c>
      <c r="G22" s="1644" t="s">
        <v>552</v>
      </c>
      <c r="H22" s="558"/>
      <c r="I22" s="558"/>
      <c r="J22" s="290"/>
      <c r="K22" s="544"/>
      <c r="AF22" s="1632">
        <v>19</v>
      </c>
    </row>
    <row customHeight="1" ht="24">
      <c r="D23" s="1639"/>
      <c r="E23" s="1665" t="s">
        <v>310</v>
      </c>
      <c r="F23" s="955" t="s">
        <v>723</v>
      </c>
      <c r="G23" s="1644" t="s">
        <v>552</v>
      </c>
      <c r="H23" s="558"/>
      <c r="I23" s="558"/>
      <c r="J23" s="290" t="s">
        <v>724</v>
      </c>
      <c r="K23" s="544"/>
      <c r="AF23" s="1632">
        <v>23</v>
      </c>
    </row>
    <row customHeight="1" ht="19.95">
      <c r="D24" s="1639"/>
      <c r="E24" s="1665" t="s">
        <v>725</v>
      </c>
      <c r="F24" s="1651" t="s">
        <v>726</v>
      </c>
      <c r="G24" s="1644" t="s">
        <v>552</v>
      </c>
      <c r="H24" s="558"/>
      <c r="I24" s="558"/>
      <c r="J24" s="290"/>
      <c r="K24" s="544"/>
      <c r="AF24" s="1632">
        <v>19</v>
      </c>
    </row>
    <row customHeight="1" ht="35.699999999999996">
      <c r="D25" s="1639"/>
      <c r="E25" s="1665" t="s">
        <v>727</v>
      </c>
      <c r="F25" s="1651" t="s">
        <v>728</v>
      </c>
      <c r="G25" s="1644" t="s">
        <v>552</v>
      </c>
      <c r="H25" s="558"/>
      <c r="I25" s="558"/>
      <c r="J25" s="290"/>
      <c r="K25" s="544"/>
      <c r="AF25" s="1632">
        <v>34</v>
      </c>
    </row>
    <row customHeight="1" ht="24">
      <c r="D26" s="1639"/>
      <c r="E26" s="1665" t="s">
        <v>729</v>
      </c>
      <c r="F26" s="955" t="s">
        <v>730</v>
      </c>
      <c r="G26" s="1644" t="s">
        <v>552</v>
      </c>
      <c r="H26" s="558"/>
      <c r="I26" s="558"/>
      <c r="J26" s="290" t="s">
        <v>731</v>
      </c>
      <c r="K26" s="544"/>
      <c r="AF26" s="1632">
        <v>23</v>
      </c>
    </row>
    <row customHeight="1" ht="19.95">
      <c r="D27" s="1639"/>
      <c r="E27" s="1676" t="s">
        <v>732</v>
      </c>
      <c r="F27" s="1651" t="s">
        <v>733</v>
      </c>
      <c r="G27" s="1655" t="s">
        <v>552</v>
      </c>
      <c r="H27" s="1677"/>
      <c r="I27" s="1677"/>
      <c r="J27" s="290"/>
      <c r="K27" s="544"/>
      <c r="AF27" s="1632">
        <v>19</v>
      </c>
    </row>
    <row customHeight="1" ht="19.95">
      <c r="D28" s="1639"/>
      <c r="E28" s="1676" t="s">
        <v>734</v>
      </c>
      <c r="F28" s="1651" t="s">
        <v>735</v>
      </c>
      <c r="G28" s="1655" t="s">
        <v>552</v>
      </c>
      <c r="H28" s="1677"/>
      <c r="I28" s="1677"/>
      <c r="J28" s="290"/>
      <c r="K28" s="544"/>
      <c r="AF28" s="1632">
        <v>19</v>
      </c>
    </row>
    <row customHeight="1" ht="19.95">
      <c r="D29" s="1639"/>
      <c r="E29" s="1676" t="s">
        <v>736</v>
      </c>
      <c r="F29" s="955" t="s">
        <v>737</v>
      </c>
      <c r="G29" s="1655" t="s">
        <v>552</v>
      </c>
      <c r="H29" s="1677"/>
      <c r="I29" s="1677"/>
      <c r="J29" s="290"/>
      <c r="K29" s="544"/>
      <c r="AF29" s="1632">
        <v>19</v>
      </c>
    </row>
    <row customHeight="1" ht="19.95">
      <c r="D30" s="1639"/>
      <c r="E30" s="1676" t="s">
        <v>738</v>
      </c>
      <c r="F30" s="955" t="s">
        <v>739</v>
      </c>
      <c r="G30" s="1655" t="s">
        <v>552</v>
      </c>
      <c r="H30" s="1677"/>
      <c r="I30" s="1677"/>
      <c r="J30" s="290"/>
      <c r="K30" s="544"/>
      <c r="AF30" s="1632">
        <v>19</v>
      </c>
    </row>
    <row customHeight="1" ht="19.95">
      <c r="D31" s="1639"/>
      <c r="E31" s="1676" t="s">
        <v>740</v>
      </c>
      <c r="F31" s="955" t="s">
        <v>741</v>
      </c>
      <c r="G31" s="1655" t="s">
        <v>552</v>
      </c>
      <c r="H31" s="1677"/>
      <c r="I31" s="1677"/>
      <c r="J31" s="290"/>
      <c r="K31" s="544"/>
      <c r="AF31" s="1632">
        <v>19</v>
      </c>
    </row>
    <row s="1367" customFormat="1" customHeight="1" ht="35.699999999999996">
      <c r="A32" s="988"/>
      <c r="C32" s="1637"/>
      <c r="D32" s="1639"/>
      <c r="E32" s="1676" t="s">
        <v>742</v>
      </c>
      <c r="F32" s="955" t="s">
        <v>743</v>
      </c>
      <c r="G32" s="1645" t="s">
        <v>552</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577</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552</v>
      </c>
      <c r="H35" s="1677"/>
      <c r="I35" s="1677"/>
      <c r="J35" s="290" t="s">
        <v>748</v>
      </c>
      <c r="K35" s="544"/>
      <c r="AF35" s="1632">
        <v>57</v>
      </c>
    </row>
    <row s="1367" customFormat="1" customHeight="1" ht="24">
      <c r="A36" s="990" t="s">
        <v>578</v>
      </c>
      <c r="C36" s="1637"/>
      <c r="D36" s="1639"/>
      <c r="E36" s="1665" t="s">
        <v>90</v>
      </c>
      <c r="F36" s="708" t="s">
        <v>749</v>
      </c>
      <c r="G36" s="1644" t="s">
        <v>552</v>
      </c>
      <c r="H36" s="558"/>
      <c r="I36" s="558"/>
      <c r="J36" s="290" t="s">
        <v>750</v>
      </c>
      <c r="K36" s="544"/>
      <c r="L36" s="1637"/>
      <c r="M36" s="1637"/>
      <c r="R36" s="1637"/>
      <c r="U36" s="545"/>
      <c r="AA36" s="1633"/>
      <c r="AB36" s="1633"/>
      <c r="AC36" s="1633"/>
      <c r="AD36" s="1633"/>
      <c r="AE36" s="1633"/>
      <c r="AF36" s="1161">
        <v>23</v>
      </c>
    </row>
    <row s="1367" customFormat="1" customHeight="1" ht="35.699999999999996">
      <c r="A37" s="990"/>
      <c r="C37" s="1637"/>
      <c r="D37" s="1639"/>
      <c r="E37" s="1665" t="s">
        <v>324</v>
      </c>
      <c r="F37" s="955" t="s">
        <v>751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752</v>
      </c>
      <c r="G38" s="1644" t="s">
        <v>552</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552</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552</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552</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552</v>
      </c>
      <c r="H42" s="558"/>
      <c r="I42" s="558"/>
      <c r="J42" s="290" t="s">
        <v>765</v>
      </c>
      <c r="K42" s="544"/>
      <c r="L42" s="1637"/>
      <c r="M42" s="1637"/>
      <c r="R42" s="1637"/>
      <c r="U42" s="545"/>
      <c r="AA42" s="1633"/>
      <c r="AB42" s="1633"/>
      <c r="AC42" s="1633"/>
      <c r="AD42" s="1633"/>
      <c r="AE42" s="1633"/>
      <c r="AF42" s="1161">
        <v>23</v>
      </c>
    </row>
    <row s="1367" customFormat="1" customHeight="1" ht="35.699999999999996">
      <c r="A43" s="988"/>
      <c r="C43" s="1637" t="s">
        <v>588</v>
      </c>
      <c r="D43" s="1639"/>
      <c r="E43" s="1665" t="s">
        <v>112</v>
      </c>
      <c r="F43" s="708" t="s">
        <v>629</v>
      </c>
      <c r="G43" s="1647" t="s">
        <v>766</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774</v>
      </c>
      <c r="G46" s="1644" t="s">
        <v>590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86538-5178-5F98-1FD8-08341AED65F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552</v>
      </c>
      <c r="H2" s="542"/>
      <c r="I2" s="542"/>
      <c r="J2" s="543" t="s">
        <v>555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АО "Аэропорт Мурманск"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128"/>
      <c r="AF10" s="1632">
        <v>11</v>
      </c>
    </row>
    <row customHeight="1" ht="11.549999999999999">
      <c r="E11" s="712"/>
      <c r="F11" s="2368" t="s">
        <v>564</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300</v>
      </c>
      <c r="F13" s="2371"/>
      <c r="G13" s="2371"/>
      <c r="H13" s="1657"/>
      <c r="I13" s="1657"/>
      <c r="J13" s="2128"/>
      <c r="AF13" s="1632">
        <v>11</v>
      </c>
    </row>
    <row customHeight="1" ht="24">
      <c r="E14" s="1658" t="s">
        <v>88</v>
      </c>
      <c r="F14" s="1661" t="s">
        <v>302</v>
      </c>
      <c r="G14" s="1661" t="s">
        <v>566</v>
      </c>
      <c r="H14" s="1661" t="s">
        <v>303</v>
      </c>
      <c r="I14" s="1661" t="s">
        <v>303</v>
      </c>
      <c r="J14" s="2128"/>
      <c r="AF14" s="1632">
        <v>23</v>
      </c>
    </row>
    <row customHeight="1" ht="19.95">
      <c r="D15" s="1639"/>
      <c r="E15" s="1631" t="s">
        <v>110</v>
      </c>
      <c r="F15" s="708" t="s">
        <v>776</v>
      </c>
      <c r="G15" s="1658" t="s">
        <v>552</v>
      </c>
      <c r="H15" s="558"/>
      <c r="I15" s="558"/>
      <c r="J15" s="290" t="s">
        <v>777</v>
      </c>
      <c r="K15" s="544" t="s">
        <v>630</v>
      </c>
      <c r="AF15" s="1632">
        <v>19</v>
      </c>
    </row>
    <row customHeight="1" ht="24">
      <c r="D16" s="1639"/>
      <c r="E16" s="1631" t="s">
        <v>111</v>
      </c>
      <c r="F16" s="1666" t="s">
        <v>778</v>
      </c>
      <c r="G16" s="1658" t="s">
        <v>552</v>
      </c>
      <c r="H16" s="559">
        <f>SUM(H17,H20:H27)</f>
        <v>0</v>
      </c>
      <c r="I16" s="559">
        <f>SUM(I17,I20:I27)</f>
        <v>0</v>
      </c>
      <c r="J16" s="290" t="s">
        <v>779</v>
      </c>
      <c r="K16" s="544" t="s">
        <v>630</v>
      </c>
      <c r="AF16" s="1632">
        <v>23</v>
      </c>
    </row>
    <row customHeight="1" ht="35.699999999999996">
      <c r="D17" s="1639"/>
      <c r="E17" s="1665" t="s">
        <v>709</v>
      </c>
      <c r="F17" s="1668" t="s">
        <v>780</v>
      </c>
      <c r="G17" s="1655" t="s">
        <v>552</v>
      </c>
      <c r="H17" s="558"/>
      <c r="I17" s="558"/>
      <c r="J17" s="290" t="s">
        <v>781</v>
      </c>
      <c r="K17" s="544"/>
      <c r="AF17" s="1632">
        <v>34</v>
      </c>
    </row>
    <row customHeight="1" ht="19.95">
      <c r="D18" s="1639"/>
      <c r="E18" s="1665" t="s">
        <v>712</v>
      </c>
      <c r="F18" s="1669" t="s">
        <v>782</v>
      </c>
      <c r="G18" s="1655" t="s">
        <v>552</v>
      </c>
      <c r="H18" s="558"/>
      <c r="I18" s="558"/>
      <c r="J18" s="290"/>
      <c r="K18" s="544"/>
      <c r="AF18" s="1632">
        <v>19</v>
      </c>
    </row>
    <row customHeight="1" ht="24">
      <c r="D19" s="1639"/>
      <c r="E19" s="1665" t="s">
        <v>715</v>
      </c>
      <c r="F19" s="1669" t="s">
        <v>783</v>
      </c>
      <c r="G19" s="1655" t="s">
        <v>552</v>
      </c>
      <c r="H19" s="558"/>
      <c r="I19" s="558"/>
      <c r="J19" s="290"/>
      <c r="K19" s="544"/>
      <c r="AF19" s="1632">
        <v>23</v>
      </c>
    </row>
    <row customHeight="1" ht="35.699999999999996">
      <c r="D20" s="1639"/>
      <c r="E20" s="1665" t="s">
        <v>307</v>
      </c>
      <c r="F20" s="1668" t="s">
        <v>784</v>
      </c>
      <c r="G20" s="1655" t="s">
        <v>552</v>
      </c>
      <c r="H20" s="558"/>
      <c r="I20" s="558"/>
      <c r="J20" s="290"/>
      <c r="K20" s="544"/>
      <c r="AF20" s="1632">
        <v>34</v>
      </c>
    </row>
    <row customHeight="1" ht="48.29999999999999">
      <c r="D21" s="1639"/>
      <c r="E21" s="1665" t="s">
        <v>310</v>
      </c>
      <c r="F21" s="1668" t="s">
        <v>785</v>
      </c>
      <c r="G21" s="1655" t="s">
        <v>552</v>
      </c>
      <c r="H21" s="558"/>
      <c r="I21" s="558"/>
      <c r="J21" s="290"/>
      <c r="K21" s="544"/>
      <c r="AF21" s="1632">
        <v>46</v>
      </c>
    </row>
    <row customHeight="1" ht="60">
      <c r="D22" s="1639"/>
      <c r="E22" s="1665" t="s">
        <v>729</v>
      </c>
      <c r="F22" s="1668" t="s">
        <v>786</v>
      </c>
      <c r="G22" s="1655" t="s">
        <v>552</v>
      </c>
      <c r="H22" s="558"/>
      <c r="I22" s="558"/>
      <c r="J22" s="290"/>
      <c r="K22" s="544"/>
      <c r="AF22" s="1632">
        <v>57</v>
      </c>
    </row>
    <row customHeight="1" ht="35.699999999999996">
      <c r="D23" s="1639"/>
      <c r="E23" s="1665" t="s">
        <v>736</v>
      </c>
      <c r="F23" s="1668" t="s">
        <v>787</v>
      </c>
      <c r="G23" s="1655" t="s">
        <v>552</v>
      </c>
      <c r="H23" s="558"/>
      <c r="I23" s="558"/>
      <c r="J23" s="290"/>
      <c r="K23" s="544"/>
      <c r="AF23" s="1632">
        <v>34</v>
      </c>
    </row>
    <row customHeight="1" ht="35.699999999999996">
      <c r="D24" s="1639"/>
      <c r="E24" s="1665" t="s">
        <v>738</v>
      </c>
      <c r="F24" s="1668" t="s">
        <v>788</v>
      </c>
      <c r="G24" s="1655" t="s">
        <v>552</v>
      </c>
      <c r="H24" s="558"/>
      <c r="I24" s="558"/>
      <c r="J24" s="290"/>
      <c r="K24" s="544"/>
      <c r="AF24" s="1632">
        <v>34</v>
      </c>
    </row>
    <row customHeight="1" ht="24">
      <c r="D25" s="1639"/>
      <c r="E25" s="1665" t="s">
        <v>740</v>
      </c>
      <c r="F25" s="1668" t="s">
        <v>789</v>
      </c>
      <c r="G25" s="1655" t="s">
        <v>552</v>
      </c>
      <c r="H25" s="558"/>
      <c r="I25" s="558"/>
      <c r="J25" s="290"/>
      <c r="K25" s="544"/>
      <c r="AF25" s="1632">
        <v>23</v>
      </c>
    </row>
    <row customHeight="1" ht="76.5">
      <c r="D26" s="1639"/>
      <c r="E26" s="1665" t="s">
        <v>742</v>
      </c>
      <c r="F26" s="1668" t="s">
        <v>790</v>
      </c>
      <c r="G26" s="1655" t="s">
        <v>552</v>
      </c>
      <c r="H26" s="558"/>
      <c r="I26" s="558"/>
      <c r="J26" s="290"/>
      <c r="K26" s="544"/>
      <c r="AF26" s="1632">
        <v>73</v>
      </c>
    </row>
    <row s="1367" customFormat="1" customHeight="1" ht="35.699999999999996">
      <c r="A27" s="988"/>
      <c r="C27" s="1637"/>
      <c r="D27" s="1639"/>
      <c r="E27" s="1630" t="s">
        <v>746</v>
      </c>
      <c r="F27" s="1629" t="s">
        <v>791</v>
      </c>
      <c r="G27" s="1656" t="s">
        <v>552</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577</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792</v>
      </c>
      <c r="G30" s="1655" t="s">
        <v>552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793</v>
      </c>
      <c r="G31" s="1655" t="s">
        <v>552</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552</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552</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552</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588</v>
      </c>
      <c r="D35" s="1639"/>
      <c r="E35" s="1665" t="s">
        <v>112</v>
      </c>
      <c r="F35" s="1662" t="s">
        <v>629</v>
      </c>
      <c r="G35" s="1658" t="s">
        <v>306</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8B588-77D8-6424-2B28-599F74EB68F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"Аэропорт Мурманск"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176"/>
      <c r="L7" s="510"/>
      <c r="X7" s="506">
        <v>11</v>
      </c>
    </row>
    <row customHeight="1" ht="11.549999999999999">
      <c r="A8" s="705"/>
      <c r="D8" s="712"/>
      <c r="E8" s="2368" t="s">
        <v>564</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300</v>
      </c>
      <c r="E10" s="2103"/>
      <c r="F10" s="2103"/>
      <c r="G10" s="2103"/>
      <c r="H10" s="2103"/>
      <c r="I10" s="2103"/>
      <c r="J10" s="2104"/>
      <c r="K10" s="2200"/>
      <c r="L10" s="510"/>
      <c r="X10" s="759">
        <v>11</v>
      </c>
    </row>
    <row s="1636" customFormat="1" customHeight="1" ht="24">
      <c r="A11" s="2386"/>
      <c r="B11" s="2386"/>
      <c r="C11" s="658"/>
      <c r="D11" s="704" t="s">
        <v>88</v>
      </c>
      <c r="E11" s="706" t="s">
        <v>807</v>
      </c>
      <c r="F11" s="706" t="s">
        <v>566</v>
      </c>
      <c r="G11" s="466" t="s">
        <v>303</v>
      </c>
      <c r="H11" s="466" t="s">
        <v>390</v>
      </c>
      <c r="I11" s="808" t="s">
        <v>303</v>
      </c>
      <c r="J11" s="809" t="s">
        <v>390</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c r="A13" s="2393" t="s">
        <v>808</v>
      </c>
      <c r="D13" s="954" t="s">
        <v>110</v>
      </c>
      <c r="E13" s="280" t="s">
        <v>809</v>
      </c>
      <c r="F13" s="661" t="s">
        <v>810</v>
      </c>
      <c r="G13" s="558"/>
      <c r="H13" s="662"/>
      <c r="I13" s="558"/>
      <c r="J13" s="662"/>
      <c r="K13" s="290" t="s">
        <v>811</v>
      </c>
      <c r="L13" s="721"/>
      <c r="X13" s="506">
        <v>0</v>
      </c>
    </row>
    <row customHeight="1" ht="22.5">
      <c r="A14" s="2393"/>
      <c r="D14" s="540" t="s">
        <v>111</v>
      </c>
      <c r="E14" s="280" t="s">
        <v>812</v>
      </c>
      <c r="F14" s="661" t="s">
        <v>813</v>
      </c>
      <c r="G14" s="558"/>
      <c r="H14" s="663"/>
      <c r="I14" s="558"/>
      <c r="J14" s="663"/>
      <c r="K14" s="290" t="s">
        <v>814</v>
      </c>
      <c r="L14" s="721"/>
      <c r="X14" s="506">
        <v>0</v>
      </c>
    </row>
    <row s="1636" customFormat="1" customHeight="1" ht="78.75">
      <c r="A15" s="2393"/>
      <c r="B15" s="512"/>
      <c r="D15" s="954" t="s">
        <v>90</v>
      </c>
      <c r="E15" s="708" t="s">
        <v>815</v>
      </c>
      <c r="F15" s="951" t="s">
        <v>306</v>
      </c>
      <c r="G15" s="951" t="s">
        <v>306</v>
      </c>
      <c r="H15" s="107"/>
      <c r="I15" s="951" t="s">
        <v>306</v>
      </c>
      <c r="J15" s="107"/>
      <c r="K15" s="290" t="s">
        <v>816</v>
      </c>
      <c r="L15" s="721"/>
      <c r="X15" s="759">
        <v>0</v>
      </c>
    </row>
    <row s="1636" customFormat="1" customHeight="1" ht="22.5">
      <c r="A16" s="2393"/>
      <c r="B16" s="512"/>
      <c r="D16" s="954" t="s">
        <v>324</v>
      </c>
      <c r="E16" s="955" t="s">
        <v>817</v>
      </c>
      <c r="F16" s="951" t="s">
        <v>818</v>
      </c>
      <c r="G16" s="818"/>
      <c r="H16" s="107"/>
      <c r="I16" s="818"/>
      <c r="J16" s="107"/>
      <c r="K16" s="290"/>
      <c r="L16" s="721"/>
      <c r="X16" s="759">
        <v>0</v>
      </c>
    </row>
    <row s="1636" customFormat="1" customHeight="1" ht="22.5">
      <c r="A17" s="2393"/>
      <c r="B17" s="512"/>
      <c r="D17" s="954" t="s">
        <v>332</v>
      </c>
      <c r="E17" s="955" t="s">
        <v>819</v>
      </c>
      <c r="F17" s="951" t="s">
        <v>820</v>
      </c>
      <c r="G17" s="818"/>
      <c r="H17" s="107"/>
      <c r="I17" s="818"/>
      <c r="J17" s="107"/>
      <c r="K17" s="290"/>
      <c r="L17" s="721"/>
      <c r="X17" s="759">
        <v>0</v>
      </c>
    </row>
    <row s="1636" customFormat="1" customHeight="1" ht="33.75">
      <c r="A18" s="2393"/>
      <c r="B18" s="512"/>
      <c r="D18" s="954" t="s">
        <v>334</v>
      </c>
      <c r="E18" s="955" t="s">
        <v>821</v>
      </c>
      <c r="F18" s="951" t="s">
        <v>571</v>
      </c>
      <c r="G18" s="681"/>
      <c r="H18" s="107"/>
      <c r="I18" s="681"/>
      <c r="J18" s="107"/>
      <c r="K18" s="290"/>
      <c r="L18" s="721"/>
      <c r="X18" s="759">
        <v>0</v>
      </c>
    </row>
    <row customHeight="1" ht="101.25">
      <c r="A19" s="2393"/>
      <c r="D19" s="954" t="s">
        <v>91</v>
      </c>
      <c r="E19" s="280" t="s">
        <v>822</v>
      </c>
      <c r="F19" s="661" t="s">
        <v>546</v>
      </c>
      <c r="G19" s="664"/>
      <c r="H19" s="663"/>
      <c r="I19" s="956"/>
      <c r="J19" s="663"/>
      <c r="K19" s="290" t="s">
        <v>823</v>
      </c>
      <c r="L19" s="721"/>
      <c r="X19" s="506">
        <v>0</v>
      </c>
    </row>
    <row s="1636" customFormat="1" customHeight="1" ht="18.75">
      <c r="A20" s="2393"/>
      <c r="C20" s="957"/>
      <c r="D20" s="954" t="s">
        <v>754</v>
      </c>
      <c r="E20" s="955" t="s">
        <v>824</v>
      </c>
      <c r="F20" s="951" t="s">
        <v>306</v>
      </c>
      <c r="G20" s="951" t="s">
        <v>306</v>
      </c>
      <c r="H20" s="950" t="s">
        <v>306</v>
      </c>
      <c r="I20" s="951" t="s">
        <v>306</v>
      </c>
      <c r="J20" s="950" t="s">
        <v>306</v>
      </c>
      <c r="K20" s="949"/>
      <c r="L20" s="721"/>
      <c r="W20" s="676"/>
      <c r="X20" s="759">
        <v>0</v>
      </c>
    </row>
    <row s="1636" customFormat="1" customHeight="1" ht="33.75">
      <c r="A21" s="2393"/>
      <c r="C21" s="957"/>
      <c r="D21" s="954" t="s">
        <v>757</v>
      </c>
      <c r="E21" s="577" t="s">
        <v>825</v>
      </c>
      <c r="F21" s="951" t="s">
        <v>826</v>
      </c>
      <c r="G21" s="681"/>
      <c r="H21" s="107"/>
      <c r="I21" s="681"/>
      <c r="J21" s="107"/>
      <c r="K21" s="949"/>
      <c r="L21" s="721"/>
      <c r="W21" s="676"/>
      <c r="X21" s="759">
        <v>0</v>
      </c>
    </row>
    <row s="1636" customFormat="1" customHeight="1" ht="33.75">
      <c r="A22" s="2393"/>
      <c r="C22" s="957"/>
      <c r="D22" s="954" t="s">
        <v>760</v>
      </c>
      <c r="E22" s="577" t="s">
        <v>827</v>
      </c>
      <c r="F22" s="951" t="s">
        <v>828</v>
      </c>
      <c r="G22" s="681"/>
      <c r="H22" s="107"/>
      <c r="I22" s="681"/>
      <c r="J22" s="107"/>
      <c r="K22" s="949"/>
      <c r="L22" s="721"/>
      <c r="W22" s="676"/>
      <c r="X22" s="759">
        <v>0</v>
      </c>
    </row>
    <row s="1636" customFormat="1" customHeight="1" ht="22.5">
      <c r="A23" s="2393"/>
      <c r="C23" s="957"/>
      <c r="D23" s="954" t="s">
        <v>796</v>
      </c>
      <c r="E23" s="955" t="s">
        <v>829</v>
      </c>
      <c r="F23" s="951" t="s">
        <v>306</v>
      </c>
      <c r="G23" s="951" t="s">
        <v>306</v>
      </c>
      <c r="H23" s="950" t="s">
        <v>306</v>
      </c>
      <c r="I23" s="951" t="s">
        <v>306</v>
      </c>
      <c r="J23" s="950" t="s">
        <v>306</v>
      </c>
      <c r="K23" s="949"/>
      <c r="L23" s="721"/>
      <c r="W23" s="676"/>
      <c r="X23" s="759">
        <v>0</v>
      </c>
    </row>
    <row s="1636" customFormat="1" customHeight="1" ht="22.5">
      <c r="A24" s="2393"/>
      <c r="C24" s="957"/>
      <c r="D24" s="954" t="s">
        <v>830</v>
      </c>
      <c r="E24" s="577" t="s">
        <v>831</v>
      </c>
      <c r="F24" s="951" t="s">
        <v>832</v>
      </c>
      <c r="G24" s="681"/>
      <c r="H24" s="687"/>
      <c r="I24" s="681"/>
      <c r="J24" s="687"/>
      <c r="K24" s="949"/>
      <c r="L24" s="721"/>
      <c r="W24" s="676"/>
      <c r="X24" s="759">
        <v>0</v>
      </c>
    </row>
    <row s="1636" customFormat="1" customHeight="1" ht="22.5">
      <c r="A25" s="2393"/>
      <c r="C25" s="957"/>
      <c r="D25" s="954" t="s">
        <v>833</v>
      </c>
      <c r="E25" s="577" t="s">
        <v>834</v>
      </c>
      <c r="F25" s="951" t="s">
        <v>306</v>
      </c>
      <c r="G25" s="951" t="s">
        <v>306</v>
      </c>
      <c r="H25" s="950" t="s">
        <v>306</v>
      </c>
      <c r="I25" s="951" t="s">
        <v>306</v>
      </c>
      <c r="J25" s="950" t="s">
        <v>306</v>
      </c>
      <c r="K25" s="949"/>
      <c r="L25" s="721"/>
      <c r="W25" s="676"/>
      <c r="X25" s="759">
        <v>0</v>
      </c>
    </row>
    <row s="1636" customFormat="1" customHeight="1" ht="18.75">
      <c r="A26" s="2393"/>
      <c r="C26" s="957"/>
      <c r="D26" s="954" t="s">
        <v>835</v>
      </c>
      <c r="E26" s="554" t="s">
        <v>836</v>
      </c>
      <c r="F26" s="951" t="s">
        <v>837</v>
      </c>
      <c r="G26" s="681"/>
      <c r="H26" s="687"/>
      <c r="I26" s="681"/>
      <c r="J26" s="687"/>
      <c r="K26" s="949"/>
      <c r="L26" s="721"/>
      <c r="W26" s="676"/>
      <c r="X26" s="759">
        <v>0</v>
      </c>
    </row>
    <row s="1636" customFormat="1" customHeight="1" ht="18.75">
      <c r="A27" s="2393"/>
      <c r="C27" s="957"/>
      <c r="D27" s="954" t="s">
        <v>838</v>
      </c>
      <c r="E27" s="554" t="s">
        <v>839</v>
      </c>
      <c r="F27" s="951" t="s">
        <v>840</v>
      </c>
      <c r="G27" s="681"/>
      <c r="H27" s="687"/>
      <c r="I27" s="681"/>
      <c r="J27" s="687"/>
      <c r="K27" s="949"/>
      <c r="L27" s="721"/>
      <c r="W27" s="676"/>
      <c r="X27" s="759">
        <v>0</v>
      </c>
    </row>
    <row s="1636" customFormat="1" customHeight="1" ht="18.75">
      <c r="A28" s="2393"/>
      <c r="C28" s="957"/>
      <c r="D28" s="954" t="s">
        <v>841</v>
      </c>
      <c r="E28" s="577" t="s">
        <v>842</v>
      </c>
      <c r="F28" s="951" t="s">
        <v>306</v>
      </c>
      <c r="G28" s="951" t="s">
        <v>306</v>
      </c>
      <c r="H28" s="950" t="s">
        <v>306</v>
      </c>
      <c r="I28" s="951" t="s">
        <v>306</v>
      </c>
      <c r="J28" s="950" t="s">
        <v>306</v>
      </c>
      <c r="K28" s="949"/>
      <c r="L28" s="721"/>
      <c r="W28" s="676"/>
      <c r="X28" s="759">
        <v>0</v>
      </c>
    </row>
    <row s="1636" customFormat="1" customHeight="1" ht="18.75">
      <c r="A29" s="2393"/>
      <c r="C29" s="957"/>
      <c r="D29" s="954" t="s">
        <v>843</v>
      </c>
      <c r="E29" s="554" t="s">
        <v>836</v>
      </c>
      <c r="F29" s="951" t="s">
        <v>844</v>
      </c>
      <c r="G29" s="681"/>
      <c r="H29" s="687"/>
      <c r="I29" s="681"/>
      <c r="J29" s="687"/>
      <c r="K29" s="949"/>
      <c r="L29" s="721"/>
      <c r="W29" s="676"/>
      <c r="X29" s="759">
        <v>0</v>
      </c>
    </row>
    <row s="1636" customFormat="1" customHeight="1" ht="18.75">
      <c r="A30" s="2393"/>
      <c r="C30" s="957"/>
      <c r="D30" s="954" t="s">
        <v>845</v>
      </c>
      <c r="E30" s="554" t="s">
        <v>846</v>
      </c>
      <c r="F30" s="951" t="s">
        <v>847</v>
      </c>
      <c r="G30" s="681"/>
      <c r="H30" s="687"/>
      <c r="I30" s="681"/>
      <c r="J30" s="687"/>
      <c r="K30" s="949"/>
      <c r="L30" s="721"/>
      <c r="W30" s="676"/>
      <c r="X30" s="759">
        <v>0</v>
      </c>
    </row>
    <row customHeight="1" ht="126.75">
      <c r="A31" s="2393"/>
      <c r="D31" s="954" t="s">
        <v>112</v>
      </c>
      <c r="E31" s="280" t="s">
        <v>848</v>
      </c>
      <c r="F31" s="661" t="s">
        <v>558</v>
      </c>
      <c r="G31" s="558"/>
      <c r="H31" s="663"/>
      <c r="I31" s="558"/>
      <c r="J31" s="663"/>
      <c r="K31" s="290" t="s">
        <v>849</v>
      </c>
      <c r="L31" s="721"/>
      <c r="X31" s="506">
        <v>0</v>
      </c>
    </row>
    <row customHeight="1" ht="56.25">
      <c r="A32" s="2393"/>
      <c r="D32" s="954" t="s">
        <v>92</v>
      </c>
      <c r="E32" s="280" t="s">
        <v>850</v>
      </c>
      <c r="F32" s="540" t="s">
        <v>820</v>
      </c>
      <c r="G32" s="558"/>
      <c r="H32" s="663"/>
      <c r="I32" s="558"/>
      <c r="J32" s="663"/>
      <c r="K32" s="290" t="s">
        <v>851</v>
      </c>
      <c r="L32" s="721"/>
      <c r="X32" s="506">
        <v>0</v>
      </c>
    </row>
    <row customHeight="1" ht="11.25">
      <c r="A33" s="2393"/>
      <c r="E33" s="665"/>
      <c r="F33" s="182"/>
      <c r="G33" s="182"/>
      <c r="H33" s="182"/>
      <c r="I33" s="182"/>
      <c r="J33" s="182"/>
      <c r="K33" s="182"/>
      <c r="X33" s="506">
        <v>0</v>
      </c>
    </row>
    <row customHeight="1" ht="12.75">
      <c r="A34" s="2393"/>
      <c r="D34" s="66">
        <v>1</v>
      </c>
      <c r="E34" s="336" t="s">
        <v>852</v>
      </c>
      <c r="X34" s="506">
        <v>0</v>
      </c>
    </row>
    <row customHeight="1" ht="11.25">
      <c r="A35" s="2393"/>
      <c r="D35" s="370"/>
      <c r="E35" s="336" t="s">
        <v>853</v>
      </c>
      <c r="X35" s="506">
        <v>0</v>
      </c>
    </row>
    <row s="1636" customFormat="1" customHeight="1" ht="11.549999999999999">
      <c r="A36" s="1034"/>
      <c r="B36" s="519"/>
      <c r="D36" s="1035"/>
      <c r="E36" s="1036"/>
      <c r="X36" s="510">
        <v>11</v>
      </c>
    </row>
    <row s="1636" customFormat="1" customHeight="1" ht="22.5" hidden="1">
      <c r="A37" s="2393" t="s">
        <v>854</v>
      </c>
      <c r="B37" s="512"/>
      <c r="D37" s="954">
        <v>1</v>
      </c>
      <c r="E37" s="708" t="s">
        <v>855</v>
      </c>
      <c r="F37" s="661" t="s">
        <v>810</v>
      </c>
      <c r="G37" s="558"/>
      <c r="H37" s="520"/>
      <c r="I37" s="558"/>
      <c r="J37" s="520"/>
      <c r="K37" s="290" t="s">
        <v>856</v>
      </c>
      <c r="X37" s="759">
        <v>0</v>
      </c>
    </row>
    <row s="1636" customFormat="1" customHeight="1" ht="22.5" hidden="1">
      <c r="A38" s="2393"/>
      <c r="B38" s="512"/>
      <c r="D38" s="670" t="s">
        <v>111</v>
      </c>
      <c r="E38" s="1033" t="s">
        <v>857</v>
      </c>
      <c r="F38" s="1037" t="s">
        <v>546</v>
      </c>
      <c r="G38" s="1037" t="s">
        <v>546</v>
      </c>
      <c r="H38" s="1031"/>
      <c r="I38" s="1037" t="s">
        <v>546</v>
      </c>
      <c r="J38" s="1031"/>
      <c r="K38" s="1032"/>
      <c r="X38" s="759">
        <v>0</v>
      </c>
    </row>
    <row s="1636" customFormat="1" customHeight="1" ht="33.75" hidden="1">
      <c r="A39" s="2393"/>
      <c r="B39" s="512"/>
      <c r="D39" s="666" t="s">
        <v>712</v>
      </c>
      <c r="E39" s="724" t="s">
        <v>858</v>
      </c>
      <c r="F39" s="661" t="s">
        <v>859</v>
      </c>
      <c r="G39" s="669"/>
      <c r="H39" s="1024"/>
      <c r="I39" s="669"/>
      <c r="J39" s="1024"/>
      <c r="K39" s="290" t="s">
        <v>860</v>
      </c>
      <c r="X39" s="759">
        <v>0</v>
      </c>
    </row>
    <row s="1636" customFormat="1" customHeight="1" ht="33.75" hidden="1">
      <c r="A40" s="2393"/>
      <c r="B40" s="512"/>
      <c r="D40" s="666" t="s">
        <v>715</v>
      </c>
      <c r="E40" s="724" t="s">
        <v>861</v>
      </c>
      <c r="F40" s="1028" t="s">
        <v>862</v>
      </c>
      <c r="G40" s="742"/>
      <c r="H40" s="1024"/>
      <c r="I40" s="742"/>
      <c r="J40" s="1024"/>
      <c r="K40" s="290" t="s">
        <v>863</v>
      </c>
      <c r="X40" s="759">
        <v>0</v>
      </c>
    </row>
    <row s="1636" customFormat="1" customHeight="1" ht="22.5" hidden="1">
      <c r="A41" s="2393"/>
      <c r="B41" s="512"/>
      <c r="D41" s="666" t="s">
        <v>90</v>
      </c>
      <c r="E41" s="723" t="s">
        <v>864</v>
      </c>
      <c r="F41" s="661" t="s">
        <v>546</v>
      </c>
      <c r="G41" s="661" t="s">
        <v>546</v>
      </c>
      <c r="H41" s="1025"/>
      <c r="I41" s="661" t="s">
        <v>546</v>
      </c>
      <c r="J41" s="1025"/>
      <c r="K41" s="303"/>
      <c r="X41" s="759">
        <v>0</v>
      </c>
    </row>
    <row s="1636" customFormat="1" customHeight="1" ht="45" hidden="1">
      <c r="A42" s="2393"/>
      <c r="B42" s="512"/>
      <c r="D42" s="666" t="s">
        <v>324</v>
      </c>
      <c r="E42" s="724" t="s">
        <v>865</v>
      </c>
      <c r="F42" s="661" t="s">
        <v>558</v>
      </c>
      <c r="G42" s="558"/>
      <c r="H42" s="1025"/>
      <c r="I42" s="558"/>
      <c r="J42" s="1025"/>
      <c r="K42" s="303" t="s">
        <v>866</v>
      </c>
      <c r="X42" s="759">
        <v>0</v>
      </c>
    </row>
    <row s="1636" customFormat="1" customHeight="1" ht="45" hidden="1">
      <c r="A43" s="2393"/>
      <c r="B43" s="512"/>
      <c r="D43" s="666" t="s">
        <v>332</v>
      </c>
      <c r="E43" s="668" t="s">
        <v>867</v>
      </c>
      <c r="F43" s="1029" t="s">
        <v>558</v>
      </c>
      <c r="G43" s="743"/>
      <c r="H43" s="1024"/>
      <c r="I43" s="743"/>
      <c r="J43" s="1024"/>
      <c r="K43" s="303" t="s">
        <v>868</v>
      </c>
      <c r="X43" s="759">
        <v>0</v>
      </c>
    </row>
    <row s="1636" customFormat="1" customHeight="1" ht="11.25" hidden="1">
      <c r="A44" s="2393"/>
      <c r="B44" s="512"/>
      <c r="D44" s="666" t="s">
        <v>91</v>
      </c>
      <c r="E44" s="667" t="s">
        <v>869</v>
      </c>
      <c r="F44" s="661" t="s">
        <v>859</v>
      </c>
      <c r="G44" s="669"/>
      <c r="H44" s="1024"/>
      <c r="I44" s="669"/>
      <c r="J44" s="1024"/>
      <c r="K44" s="290"/>
      <c r="X44" s="759">
        <v>0</v>
      </c>
    </row>
    <row s="1636" customFormat="1" customHeight="1" ht="11.25" hidden="1">
      <c r="A45" s="2393"/>
      <c r="B45" s="512"/>
      <c r="D45" s="666" t="s">
        <v>754</v>
      </c>
      <c r="E45" s="668" t="s">
        <v>870</v>
      </c>
      <c r="F45" s="661" t="s">
        <v>859</v>
      </c>
      <c r="G45" s="669"/>
      <c r="H45" s="1024"/>
      <c r="I45" s="669"/>
      <c r="J45" s="1024"/>
      <c r="K45" s="290"/>
      <c r="X45" s="759">
        <v>0</v>
      </c>
    </row>
    <row s="1636" customFormat="1" customHeight="1" ht="11.25" hidden="1">
      <c r="A46" s="2393"/>
      <c r="B46" s="512"/>
      <c r="D46" s="666" t="s">
        <v>796</v>
      </c>
      <c r="E46" s="668" t="s">
        <v>871</v>
      </c>
      <c r="F46" s="661" t="s">
        <v>859</v>
      </c>
      <c r="G46" s="669"/>
      <c r="H46" s="1024"/>
      <c r="I46" s="669"/>
      <c r="J46" s="1024"/>
      <c r="K46" s="290"/>
      <c r="X46" s="759">
        <v>0</v>
      </c>
    </row>
    <row s="1636" customFormat="1" customHeight="1" ht="11.25" hidden="1">
      <c r="A47" s="2393"/>
      <c r="B47" s="512"/>
      <c r="D47" s="666" t="s">
        <v>799</v>
      </c>
      <c r="E47" s="668" t="s">
        <v>872</v>
      </c>
      <c r="F47" s="661" t="s">
        <v>859</v>
      </c>
      <c r="G47" s="669"/>
      <c r="H47" s="1024"/>
      <c r="I47" s="669"/>
      <c r="J47" s="1024"/>
      <c r="K47" s="290"/>
      <c r="X47" s="759">
        <v>0</v>
      </c>
    </row>
    <row s="1636" customFormat="1" customHeight="1" ht="11.25" hidden="1">
      <c r="A48" s="2393"/>
      <c r="B48" s="512"/>
      <c r="D48" s="666" t="s">
        <v>873</v>
      </c>
      <c r="E48" s="672" t="s">
        <v>874</v>
      </c>
      <c r="F48" s="661" t="s">
        <v>859</v>
      </c>
      <c r="G48" s="669"/>
      <c r="H48" s="1024"/>
      <c r="I48" s="669"/>
      <c r="J48" s="1024"/>
      <c r="K48" s="290"/>
      <c r="X48" s="759">
        <v>0</v>
      </c>
    </row>
    <row s="1636" customFormat="1" customHeight="1" ht="11.25" hidden="1">
      <c r="A49" s="2393"/>
      <c r="B49" s="512"/>
      <c r="D49" s="666" t="s">
        <v>875</v>
      </c>
      <c r="E49" s="672" t="s">
        <v>876</v>
      </c>
      <c r="F49" s="661" t="s">
        <v>859</v>
      </c>
      <c r="G49" s="669"/>
      <c r="H49" s="1024"/>
      <c r="I49" s="669"/>
      <c r="J49" s="1024"/>
      <c r="K49" s="290"/>
      <c r="X49" s="759">
        <v>0</v>
      </c>
    </row>
    <row s="1636" customFormat="1" customHeight="1" ht="11.25" hidden="1">
      <c r="A50" s="2393"/>
      <c r="B50" s="512"/>
      <c r="D50" s="666" t="s">
        <v>877</v>
      </c>
      <c r="E50" s="668" t="s">
        <v>878</v>
      </c>
      <c r="F50" s="661" t="s">
        <v>859</v>
      </c>
      <c r="G50" s="669"/>
      <c r="H50" s="1024"/>
      <c r="I50" s="669"/>
      <c r="J50" s="1024"/>
      <c r="K50" s="290"/>
      <c r="X50" s="759">
        <v>0</v>
      </c>
    </row>
    <row s="1636" customFormat="1" customHeight="1" ht="11.25" hidden="1">
      <c r="A51" s="2393"/>
      <c r="B51" s="512"/>
      <c r="D51" s="666" t="s">
        <v>879</v>
      </c>
      <c r="E51" s="668" t="s">
        <v>880</v>
      </c>
      <c r="F51" s="661" t="s">
        <v>859</v>
      </c>
      <c r="G51" s="669"/>
      <c r="H51" s="1024"/>
      <c r="I51" s="669"/>
      <c r="J51" s="1024"/>
      <c r="K51" s="290"/>
      <c r="X51" s="759">
        <v>0</v>
      </c>
    </row>
    <row s="1636" customFormat="1" customHeight="1" ht="45" hidden="1">
      <c r="A52" s="2393"/>
      <c r="B52" s="512"/>
      <c r="D52" s="666" t="s">
        <v>112</v>
      </c>
      <c r="E52" s="667" t="s">
        <v>881</v>
      </c>
      <c r="F52" s="661" t="s">
        <v>859</v>
      </c>
      <c r="G52" s="669"/>
      <c r="H52" s="1024"/>
      <c r="I52" s="669"/>
      <c r="J52" s="1024"/>
      <c r="K52" s="290"/>
      <c r="X52" s="759">
        <v>0</v>
      </c>
    </row>
    <row s="1636" customFormat="1" customHeight="1" ht="11.25" hidden="1">
      <c r="A53" s="2393"/>
      <c r="B53" s="512"/>
      <c r="D53" s="666" t="s">
        <v>313</v>
      </c>
      <c r="E53" s="668" t="s">
        <v>870</v>
      </c>
      <c r="F53" s="661" t="s">
        <v>859</v>
      </c>
      <c r="G53" s="669"/>
      <c r="H53" s="1024"/>
      <c r="I53" s="669"/>
      <c r="J53" s="1024"/>
      <c r="K53" s="290"/>
      <c r="X53" s="759">
        <v>0</v>
      </c>
    </row>
    <row s="1636" customFormat="1" customHeight="1" ht="11.25" hidden="1">
      <c r="A54" s="2393"/>
      <c r="B54" s="512"/>
      <c r="D54" s="666" t="s">
        <v>882</v>
      </c>
      <c r="E54" s="668" t="s">
        <v>871</v>
      </c>
      <c r="F54" s="661" t="s">
        <v>859</v>
      </c>
      <c r="G54" s="669"/>
      <c r="H54" s="1024"/>
      <c r="I54" s="669"/>
      <c r="J54" s="1024"/>
      <c r="K54" s="290"/>
      <c r="X54" s="759">
        <v>0</v>
      </c>
    </row>
    <row s="1636" customFormat="1" customHeight="1" ht="11.25" hidden="1">
      <c r="A55" s="2393"/>
      <c r="B55" s="512"/>
      <c r="D55" s="666" t="s">
        <v>883</v>
      </c>
      <c r="E55" s="668" t="s">
        <v>872</v>
      </c>
      <c r="F55" s="661" t="s">
        <v>859</v>
      </c>
      <c r="G55" s="669"/>
      <c r="H55" s="1024"/>
      <c r="I55" s="669"/>
      <c r="J55" s="1024"/>
      <c r="K55" s="290"/>
      <c r="X55" s="759">
        <v>0</v>
      </c>
    </row>
    <row s="1636" customFormat="1" customHeight="1" ht="11.25" hidden="1">
      <c r="A56" s="2393"/>
      <c r="B56" s="512"/>
      <c r="D56" s="666" t="s">
        <v>884</v>
      </c>
      <c r="E56" s="672" t="s">
        <v>874</v>
      </c>
      <c r="F56" s="661" t="s">
        <v>859</v>
      </c>
      <c r="G56" s="669"/>
      <c r="H56" s="1024"/>
      <c r="I56" s="669"/>
      <c r="J56" s="1024"/>
      <c r="K56" s="290"/>
      <c r="X56" s="759">
        <v>0</v>
      </c>
    </row>
    <row s="1636" customFormat="1" customHeight="1" ht="11.25" hidden="1">
      <c r="A57" s="2393"/>
      <c r="B57" s="512"/>
      <c r="D57" s="666" t="s">
        <v>885</v>
      </c>
      <c r="E57" s="672" t="s">
        <v>876</v>
      </c>
      <c r="F57" s="661" t="s">
        <v>859</v>
      </c>
      <c r="G57" s="669"/>
      <c r="H57" s="1024"/>
      <c r="I57" s="669"/>
      <c r="J57" s="1024"/>
      <c r="K57" s="290"/>
      <c r="X57" s="759">
        <v>0</v>
      </c>
    </row>
    <row s="1636" customFormat="1" customHeight="1" ht="11.25" hidden="1">
      <c r="A58" s="2393"/>
      <c r="B58" s="512"/>
      <c r="D58" s="666" t="s">
        <v>886</v>
      </c>
      <c r="E58" s="668" t="s">
        <v>878</v>
      </c>
      <c r="F58" s="661" t="s">
        <v>859</v>
      </c>
      <c r="G58" s="669"/>
      <c r="H58" s="1024"/>
      <c r="I58" s="669"/>
      <c r="J58" s="1024"/>
      <c r="K58" s="290"/>
      <c r="X58" s="759">
        <v>0</v>
      </c>
    </row>
    <row s="1636" customFormat="1" customHeight="1" ht="11.25" hidden="1">
      <c r="A59" s="2393"/>
      <c r="B59" s="512"/>
      <c r="D59" s="666" t="s">
        <v>887</v>
      </c>
      <c r="E59" s="668" t="s">
        <v>880</v>
      </c>
      <c r="F59" s="661" t="s">
        <v>859</v>
      </c>
      <c r="G59" s="669"/>
      <c r="H59" s="1024"/>
      <c r="I59" s="669"/>
      <c r="J59" s="1024"/>
      <c r="K59" s="290"/>
      <c r="X59" s="759">
        <v>0</v>
      </c>
    </row>
    <row s="1636" customFormat="1" customHeight="1" ht="33.75" hidden="1">
      <c r="A60" s="2393"/>
      <c r="B60" s="512"/>
      <c r="D60" s="666" t="s">
        <v>92</v>
      </c>
      <c r="E60" s="667" t="s">
        <v>888</v>
      </c>
      <c r="F60" s="722" t="s">
        <v>558</v>
      </c>
      <c r="G60" s="743"/>
      <c r="H60" s="1024"/>
      <c r="I60" s="743"/>
      <c r="J60" s="1024"/>
      <c r="K60" s="303" t="s">
        <v>889</v>
      </c>
      <c r="X60" s="759">
        <v>0</v>
      </c>
    </row>
    <row s="1636" customFormat="1" customHeight="1" ht="33.75" hidden="1">
      <c r="A61" s="2393"/>
      <c r="B61" s="512"/>
      <c r="D61" s="666" t="s">
        <v>93</v>
      </c>
      <c r="E61" s="667" t="s">
        <v>890</v>
      </c>
      <c r="F61" s="727" t="s">
        <v>820</v>
      </c>
      <c r="G61" s="669"/>
      <c r="H61" s="1024"/>
      <c r="I61" s="669"/>
      <c r="J61" s="1024"/>
      <c r="K61" s="290"/>
      <c r="X61" s="759">
        <v>0</v>
      </c>
    </row>
    <row s="1636" customFormat="1" customHeight="1" ht="22.5" hidden="1">
      <c r="A62" s="2393"/>
      <c r="B62" s="512" t="s">
        <v>588</v>
      </c>
      <c r="D62" s="666" t="s">
        <v>113</v>
      </c>
      <c r="E62" s="667" t="s">
        <v>891</v>
      </c>
      <c r="F62" s="727" t="s">
        <v>306</v>
      </c>
      <c r="G62" s="383"/>
      <c r="H62" s="1024"/>
      <c r="I62" s="383"/>
      <c r="J62" s="1024"/>
      <c r="K62" s="290" t="s">
        <v>631</v>
      </c>
      <c r="X62" s="759">
        <v>0</v>
      </c>
    </row>
    <row s="1636" customFormat="1" customHeight="1" ht="45" hidden="1">
      <c r="A63" s="2393"/>
      <c r="B63" s="512" t="s">
        <v>588</v>
      </c>
      <c r="D63" s="666" t="s">
        <v>892</v>
      </c>
      <c r="E63" s="668" t="s">
        <v>893</v>
      </c>
      <c r="F63" s="722" t="s">
        <v>306</v>
      </c>
      <c r="G63" s="383"/>
      <c r="H63" s="1024"/>
      <c r="I63" s="383"/>
      <c r="J63" s="1024"/>
      <c r="K63" s="290" t="s">
        <v>631</v>
      </c>
      <c r="X63" s="759">
        <v>0</v>
      </c>
    </row>
    <row s="1636" customFormat="1" customHeight="1" ht="11.549999999999999">
      <c r="A64" s="1034"/>
      <c r="B64" s="519"/>
      <c r="D64" s="1035"/>
      <c r="E64" s="1036"/>
      <c r="X64" s="510">
        <v>11</v>
      </c>
    </row>
    <row s="1636" customFormat="1" customHeight="1" ht="22.5" hidden="1">
      <c r="A65" s="2393" t="s">
        <v>894</v>
      </c>
      <c r="B65" s="512"/>
      <c r="D65" s="666">
        <v>1</v>
      </c>
      <c r="E65" s="745" t="s">
        <v>895</v>
      </c>
      <c r="F65" s="741" t="s">
        <v>810</v>
      </c>
      <c r="G65" s="742"/>
      <c r="H65" s="1030"/>
      <c r="I65" s="742"/>
      <c r="J65" s="1030"/>
      <c r="K65" s="302" t="s">
        <v>896</v>
      </c>
      <c r="X65" s="759">
        <v>0</v>
      </c>
    </row>
    <row s="1636" customFormat="1" customHeight="1" ht="56.25" hidden="1">
      <c r="A66" s="2393"/>
      <c r="B66" s="512"/>
      <c r="D66" s="744" t="s">
        <v>111</v>
      </c>
      <c r="E66" s="708" t="s">
        <v>897</v>
      </c>
      <c r="F66" s="661" t="s">
        <v>546</v>
      </c>
      <c r="G66" s="661" t="s">
        <v>546</v>
      </c>
      <c r="H66" s="520"/>
      <c r="I66" s="661" t="s">
        <v>546</v>
      </c>
      <c r="J66" s="520"/>
      <c r="K66" s="290"/>
      <c r="X66" s="759">
        <v>0</v>
      </c>
    </row>
    <row s="1636" customFormat="1" customHeight="1" ht="33.75" hidden="1">
      <c r="A67" s="2393"/>
      <c r="B67" s="512"/>
      <c r="D67" s="744" t="s">
        <v>709</v>
      </c>
      <c r="E67" s="955" t="s">
        <v>898</v>
      </c>
      <c r="F67" s="661" t="s">
        <v>862</v>
      </c>
      <c r="G67" s="728"/>
      <c r="H67" s="520"/>
      <c r="I67" s="728"/>
      <c r="J67" s="520"/>
      <c r="K67" s="290"/>
      <c r="X67" s="759">
        <v>0</v>
      </c>
    </row>
    <row s="1636" customFormat="1" customHeight="1" ht="22.5" hidden="1">
      <c r="A68" s="2393"/>
      <c r="B68" s="512"/>
      <c r="D68" s="744" t="s">
        <v>307</v>
      </c>
      <c r="E68" s="955" t="s">
        <v>899</v>
      </c>
      <c r="F68" s="661" t="s">
        <v>862</v>
      </c>
      <c r="G68" s="728"/>
      <c r="H68" s="520"/>
      <c r="I68" s="728"/>
      <c r="J68" s="520"/>
      <c r="K68" s="290"/>
      <c r="X68" s="759">
        <v>0</v>
      </c>
    </row>
    <row s="1636" customFormat="1" customHeight="1" ht="22.5" hidden="1">
      <c r="A69" s="2393"/>
      <c r="B69" s="512"/>
      <c r="D69" s="744" t="s">
        <v>310</v>
      </c>
      <c r="E69" s="955" t="s">
        <v>900</v>
      </c>
      <c r="F69" s="722" t="s">
        <v>558</v>
      </c>
      <c r="G69" s="743"/>
      <c r="H69" s="520"/>
      <c r="I69" s="743"/>
      <c r="J69" s="520"/>
      <c r="K69" s="290"/>
      <c r="X69" s="759">
        <v>0</v>
      </c>
    </row>
    <row s="1636" customFormat="1" customHeight="1" ht="22.5" hidden="1">
      <c r="A70" s="2393"/>
      <c r="B70" s="512"/>
      <c r="D70" s="744" t="s">
        <v>729</v>
      </c>
      <c r="E70" s="955" t="s">
        <v>901</v>
      </c>
      <c r="F70" s="722" t="s">
        <v>558</v>
      </c>
      <c r="G70" s="743"/>
      <c r="H70" s="520"/>
      <c r="I70" s="743"/>
      <c r="J70" s="520"/>
      <c r="K70" s="290"/>
      <c r="X70" s="759">
        <v>0</v>
      </c>
    </row>
    <row s="1636" customFormat="1" customHeight="1" ht="22.5" hidden="1">
      <c r="A71" s="2393"/>
      <c r="B71" s="512"/>
      <c r="D71" s="666" t="s">
        <v>90</v>
      </c>
      <c r="E71" s="667" t="s">
        <v>902</v>
      </c>
      <c r="F71" s="661" t="s">
        <v>862</v>
      </c>
      <c r="G71" s="558"/>
      <c r="H71" s="1031"/>
      <c r="I71" s="558"/>
      <c r="J71" s="1031"/>
      <c r="K71" s="303"/>
      <c r="X71" s="759">
        <v>0</v>
      </c>
    </row>
    <row s="1636" customFormat="1" customHeight="1" ht="56.25" hidden="1">
      <c r="A72" s="2393"/>
      <c r="B72" s="512"/>
      <c r="D72" s="666" t="s">
        <v>91</v>
      </c>
      <c r="E72" s="667" t="s">
        <v>903</v>
      </c>
      <c r="F72" s="722" t="s">
        <v>558</v>
      </c>
      <c r="G72" s="743"/>
      <c r="H72" s="1024"/>
      <c r="I72" s="743"/>
      <c r="J72" s="1024"/>
      <c r="K72" s="303"/>
      <c r="X72" s="759">
        <v>0</v>
      </c>
    </row>
    <row s="1636" customFormat="1" customHeight="1" ht="33.75" hidden="1">
      <c r="A73" s="2393"/>
      <c r="B73" s="512"/>
      <c r="D73" s="666" t="s">
        <v>112</v>
      </c>
      <c r="E73" s="667" t="s">
        <v>904</v>
      </c>
      <c r="F73" s="727" t="s">
        <v>820</v>
      </c>
      <c r="G73" s="669"/>
      <c r="H73" s="1024"/>
      <c r="I73" s="669"/>
      <c r="J73" s="1024"/>
      <c r="K73" s="290"/>
      <c r="X73" s="759">
        <v>0</v>
      </c>
    </row>
    <row s="1636" customFormat="1" customHeight="1" ht="22.5" hidden="1">
      <c r="A74" s="2393"/>
      <c r="B74" s="512" t="s">
        <v>588</v>
      </c>
      <c r="D74" s="666" t="s">
        <v>92</v>
      </c>
      <c r="E74" s="667" t="s">
        <v>905</v>
      </c>
      <c r="F74" s="727" t="s">
        <v>306</v>
      </c>
      <c r="G74" s="383"/>
      <c r="H74" s="1024"/>
      <c r="I74" s="383"/>
      <c r="J74" s="1024"/>
      <c r="K74" s="290" t="s">
        <v>631</v>
      </c>
      <c r="X74" s="759">
        <v>0</v>
      </c>
    </row>
    <row s="1636" customFormat="1" customHeight="1" ht="45" hidden="1">
      <c r="A75" s="2393"/>
      <c r="B75" s="512" t="s">
        <v>588</v>
      </c>
      <c r="D75" s="666" t="s">
        <v>652</v>
      </c>
      <c r="E75" s="668" t="s">
        <v>906</v>
      </c>
      <c r="F75" s="722" t="s">
        <v>306</v>
      </c>
      <c r="G75" s="383"/>
      <c r="H75" s="1024"/>
      <c r="I75" s="383"/>
      <c r="J75" s="1024"/>
      <c r="K75" s="290" t="s">
        <v>631</v>
      </c>
      <c r="X75" s="759">
        <v>0</v>
      </c>
    </row>
    <row s="1636" customFormat="1" customHeight="1" ht="11.549999999999999">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111</v>
      </c>
      <c r="E78" s="667" t="s">
        <v>910</v>
      </c>
      <c r="F78" s="722" t="s">
        <v>810</v>
      </c>
      <c r="G78" s="725"/>
      <c r="H78" s="1024"/>
      <c r="I78" s="725"/>
      <c r="J78" s="1024"/>
      <c r="K78" s="290" t="s">
        <v>911</v>
      </c>
      <c r="X78" s="759">
        <v>0</v>
      </c>
    </row>
    <row s="1636" customFormat="1" customHeight="1" ht="22.5" hidden="1">
      <c r="A79" s="2393"/>
      <c r="B79" s="512"/>
      <c r="D79" s="666" t="s">
        <v>90</v>
      </c>
      <c r="E79" s="723" t="s">
        <v>912</v>
      </c>
      <c r="F79" s="661" t="s">
        <v>859</v>
      </c>
      <c r="G79" s="725"/>
      <c r="H79" s="1024"/>
      <c r="I79" s="725"/>
      <c r="J79" s="1024"/>
      <c r="K79" s="290" t="s">
        <v>913</v>
      </c>
      <c r="X79" s="759">
        <v>0</v>
      </c>
    </row>
    <row s="1636" customFormat="1" customHeight="1" ht="11.25" hidden="1">
      <c r="A80" s="2393"/>
      <c r="B80" s="512"/>
      <c r="D80" s="666" t="s">
        <v>324</v>
      </c>
      <c r="E80" s="724" t="s">
        <v>914</v>
      </c>
      <c r="F80" s="661" t="s">
        <v>859</v>
      </c>
      <c r="G80" s="725"/>
      <c r="H80" s="1024"/>
      <c r="I80" s="725"/>
      <c r="J80" s="1024"/>
      <c r="K80" s="290"/>
      <c r="X80" s="759">
        <v>0</v>
      </c>
    </row>
    <row s="1636" customFormat="1" customHeight="1" ht="11.25" hidden="1">
      <c r="A81" s="2393"/>
      <c r="B81" s="512"/>
      <c r="D81" s="666" t="s">
        <v>332</v>
      </c>
      <c r="E81" s="724" t="s">
        <v>915</v>
      </c>
      <c r="F81" s="661" t="s">
        <v>859</v>
      </c>
      <c r="G81" s="725"/>
      <c r="H81" s="1024"/>
      <c r="I81" s="725"/>
      <c r="J81" s="1024"/>
      <c r="K81" s="290"/>
      <c r="X81" s="759">
        <v>0</v>
      </c>
    </row>
    <row s="1636" customFormat="1" customHeight="1" ht="11.25" hidden="1">
      <c r="A82" s="2393"/>
      <c r="B82" s="512"/>
      <c r="D82" s="666" t="s">
        <v>334</v>
      </c>
      <c r="E82" s="724" t="s">
        <v>916</v>
      </c>
      <c r="F82" s="661" t="s">
        <v>859</v>
      </c>
      <c r="G82" s="725"/>
      <c r="H82" s="1024"/>
      <c r="I82" s="725"/>
      <c r="J82" s="1024"/>
      <c r="K82" s="290"/>
      <c r="X82" s="759">
        <v>0</v>
      </c>
    </row>
    <row s="1636" customFormat="1" customHeight="1" ht="11.25" hidden="1">
      <c r="A83" s="2393"/>
      <c r="B83" s="512"/>
      <c r="D83" s="666" t="s">
        <v>336</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91</v>
      </c>
      <c r="E87" s="667" t="s">
        <v>924</v>
      </c>
      <c r="F87" s="661" t="s">
        <v>859</v>
      </c>
      <c r="G87" s="725"/>
      <c r="H87" s="1024"/>
      <c r="I87" s="725"/>
      <c r="J87" s="1024"/>
      <c r="K87" s="290" t="s">
        <v>925</v>
      </c>
      <c r="X87" s="759">
        <v>0</v>
      </c>
    </row>
    <row s="1636" customFormat="1" customHeight="1" ht="11.25" hidden="1">
      <c r="A88" s="2393"/>
      <c r="B88" s="512"/>
      <c r="D88" s="666" t="s">
        <v>754</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112</v>
      </c>
      <c r="E95" s="667" t="s">
        <v>928</v>
      </c>
      <c r="F95" s="726" t="s">
        <v>558</v>
      </c>
      <c r="G95" s="728"/>
      <c r="H95" s="1024"/>
      <c r="I95" s="728"/>
      <c r="J95" s="1024"/>
      <c r="K95" s="290" t="s">
        <v>929</v>
      </c>
      <c r="X95" s="759">
        <v>0</v>
      </c>
    </row>
    <row s="1636" customFormat="1" customHeight="1" ht="33.75" hidden="1">
      <c r="A96" s="2393"/>
      <c r="B96" s="512"/>
      <c r="D96" s="666" t="s">
        <v>92</v>
      </c>
      <c r="E96" s="667" t="s">
        <v>930</v>
      </c>
      <c r="F96" s="727" t="s">
        <v>820</v>
      </c>
      <c r="G96" s="729"/>
      <c r="H96" s="1024"/>
      <c r="I96" s="729"/>
      <c r="J96" s="1024"/>
      <c r="K96" s="290"/>
      <c r="X96" s="759">
        <v>0</v>
      </c>
    </row>
    <row s="1636" customFormat="1" customHeight="1" ht="22.5" hidden="1">
      <c r="A97" s="2393"/>
      <c r="B97" s="512" t="s">
        <v>588</v>
      </c>
      <c r="D97" s="666" t="s">
        <v>93</v>
      </c>
      <c r="E97" s="667" t="s">
        <v>931</v>
      </c>
      <c r="F97" s="727" t="s">
        <v>306</v>
      </c>
      <c r="G97" s="386"/>
      <c r="H97" s="1024"/>
      <c r="I97" s="386"/>
      <c r="J97" s="1024"/>
      <c r="K97" s="290" t="s">
        <v>631</v>
      </c>
      <c r="X97" s="759">
        <v>0</v>
      </c>
    </row>
    <row s="1636" customFormat="1" customHeight="1" ht="45" hidden="1">
      <c r="A98" s="2393"/>
      <c r="B98" s="512" t="s">
        <v>588</v>
      </c>
      <c r="D98" s="666" t="s">
        <v>932</v>
      </c>
      <c r="E98" s="668" t="s">
        <v>933</v>
      </c>
      <c r="F98" s="722" t="s">
        <v>306</v>
      </c>
      <c r="G98" s="386"/>
      <c r="H98" s="1024"/>
      <c r="I98" s="386"/>
      <c r="J98" s="1024"/>
      <c r="K98" s="290" t="s">
        <v>631</v>
      </c>
      <c r="X98" s="759">
        <v>0</v>
      </c>
    </row>
    <row s="1636" customFormat="1" customHeight="1" ht="95.25" hidden="1">
      <c r="A99" s="2393"/>
      <c r="B99" s="512" t="s">
        <v>588</v>
      </c>
      <c r="D99" s="666" t="s">
        <v>113</v>
      </c>
      <c r="E99" s="667" t="s">
        <v>934</v>
      </c>
      <c r="F99" s="722" t="s">
        <v>306</v>
      </c>
      <c r="G99" s="386"/>
      <c r="H99" s="1024"/>
      <c r="I99" s="386"/>
      <c r="J99" s="1024"/>
      <c r="K99" s="290" t="s">
        <v>631</v>
      </c>
      <c r="X99" s="759">
        <v>0</v>
      </c>
    </row>
    <row s="1636" customFormat="1" customHeight="1" ht="22.5" hidden="1">
      <c r="A100" s="2393"/>
      <c r="B100" s="512" t="s">
        <v>588</v>
      </c>
      <c r="D100" s="666" t="s">
        <v>150</v>
      </c>
      <c r="E100" s="667" t="s">
        <v>935</v>
      </c>
      <c r="F100" s="722" t="s">
        <v>306</v>
      </c>
      <c r="G100" s="386"/>
      <c r="H100" s="1024"/>
      <c r="I100" s="386"/>
      <c r="J100" s="1024"/>
      <c r="K100" s="290" t="s">
        <v>631</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F6178-DF78-75C6-A7AC-6055D216DE0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"Аэропорт Мурманск"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t="str">
        <f>INDEX(VD_NAME_LIST,MATCH("4190064",VD_ID_LIST,0))</f>
        <v>Производство тепловой энергии. Некомбинированная выработка</v>
      </c>
      <c r="F13" s="2113" t="s">
        <v>66</v>
      </c>
      <c r="G13" s="2114"/>
      <c r="H13" s="2115">
        <v>1</v>
      </c>
      <c r="I13" s="2106" t="str">
        <f>IF(U13="","",INDEX(TERRITORY_MR_LIST,MATCH(U13,TERRITORY_LIST_ID,0)))</f>
        <v>Территория 1</v>
      </c>
      <c r="J13" s="2108" t="s">
        <v>19</v>
      </c>
      <c r="K13" s="603"/>
      <c r="L13" s="528" t="s">
        <v>110</v>
      </c>
      <c r="M13" s="604" t="s">
        <v>22</v>
      </c>
      <c r="N13" s="813"/>
      <c r="O13" s="1417" t="s">
        <v>118</v>
      </c>
      <c r="P13" s="1414" t="str">
        <f>$E$13</f>
        <v>Производство тепловой энергии. Некомбинированная выработка</v>
      </c>
      <c r="Q13" s="1414" t="str">
        <f>IF($F$13="нет","без дифференциации",$I$13)</f>
        <v>Территория 1</v>
      </c>
      <c r="R13" s="1414" t="str">
        <f>IF($J$13="нет","без дифференциации",M13)</f>
        <v>без дифференциации</v>
      </c>
      <c r="S13" s="1417"/>
      <c r="T13" s="1417"/>
      <c r="U13" s="1267" t="s">
        <v>98</v>
      </c>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5E788-23CB-6098-AB08-018A8376A1E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689</v>
      </c>
      <c r="D3" s="690" t="str">
        <f>B3&amp;".1"</f>
        <v>.1</v>
      </c>
      <c r="E3" s="691" t="s">
        <v>936</v>
      </c>
      <c r="F3" s="692" t="s">
        <v>306</v>
      </c>
      <c r="G3" s="687"/>
      <c r="H3" s="402"/>
      <c r="I3" s="687"/>
      <c r="J3" s="402"/>
      <c r="K3" s="290" t="s">
        <v>937</v>
      </c>
      <c r="V3" s="506">
        <v>0</v>
      </c>
    </row>
    <row customHeight="1" ht="15" hidden="1">
      <c r="A4" s="506"/>
      <c r="B4" s="2398"/>
      <c r="C4" s="2399"/>
      <c r="D4" s="690" t="str">
        <f>B3&amp;".2"</f>
        <v>.2</v>
      </c>
      <c r="E4" s="691" t="s">
        <v>938</v>
      </c>
      <c r="F4" s="692" t="s">
        <v>306</v>
      </c>
      <c r="G4" s="1739" t="s">
        <v>22</v>
      </c>
      <c r="H4" s="402"/>
      <c r="I4" s="1739" t="s">
        <v>22</v>
      </c>
      <c r="J4" s="402"/>
      <c r="K4" s="290" t="s">
        <v>939</v>
      </c>
      <c r="V4" s="506">
        <v>0</v>
      </c>
    </row>
    <row s="1367" customFormat="1" customHeight="1" ht="15" hidden="1">
      <c r="C5" s="673"/>
      <c r="U5" s="421"/>
      <c r="V5" s="418">
        <v>0</v>
      </c>
    </row>
    <row customHeight="1" ht="22.5" hidden="1">
      <c r="A6" s="506"/>
      <c r="B6" s="2398"/>
      <c r="C6" s="2399" t="s">
        <v>689</v>
      </c>
      <c r="D6" s="690" t="str">
        <f>B6&amp;".1"</f>
        <v>.1</v>
      </c>
      <c r="E6" s="691" t="s">
        <v>940</v>
      </c>
      <c r="F6" s="692" t="s">
        <v>306</v>
      </c>
      <c r="G6" s="687"/>
      <c r="H6" s="402"/>
      <c r="I6" s="687"/>
      <c r="J6" s="402"/>
      <c r="K6" s="290" t="s">
        <v>941</v>
      </c>
      <c r="V6" s="506">
        <v>0</v>
      </c>
    </row>
    <row customHeight="1" ht="15" hidden="1">
      <c r="A7" s="506"/>
      <c r="B7" s="2398"/>
      <c r="C7" s="2399"/>
      <c r="D7" s="690" t="str">
        <f>B6&amp;".2"</f>
        <v>.2</v>
      </c>
      <c r="E7" s="691" t="s">
        <v>938</v>
      </c>
      <c r="F7" s="692" t="s">
        <v>306</v>
      </c>
      <c r="G7" s="1739" t="s">
        <v>22</v>
      </c>
      <c r="H7" s="402"/>
      <c r="I7" s="1739" t="s">
        <v>22</v>
      </c>
      <c r="J7" s="402"/>
      <c r="K7" s="290" t="s">
        <v>939</v>
      </c>
      <c r="V7" s="506">
        <v>0</v>
      </c>
    </row>
    <row s="1367" customFormat="1" customHeight="1" ht="15" hidden="1">
      <c r="C8" s="673"/>
      <c r="U8" s="421"/>
      <c r="V8" s="418">
        <v>0</v>
      </c>
    </row>
    <row customHeight="1" ht="22.5" hidden="1">
      <c r="A9" s="506"/>
      <c r="B9" s="2398"/>
      <c r="C9" s="2399" t="s">
        <v>689</v>
      </c>
      <c r="D9" s="690" t="str">
        <f>B9&amp;".1"</f>
        <v>.1</v>
      </c>
      <c r="E9" s="691" t="s">
        <v>942</v>
      </c>
      <c r="F9" s="692" t="s">
        <v>306</v>
      </c>
      <c r="G9" s="698" t="s">
        <v>22</v>
      </c>
      <c r="H9" s="402" t="s">
        <v>22</v>
      </c>
      <c r="I9" s="2632" t="s">
        <v>22</v>
      </c>
      <c r="J9" s="2633" t="s">
        <v>22</v>
      </c>
      <c r="K9" s="290"/>
      <c r="V9" s="506">
        <v>0</v>
      </c>
    </row>
    <row customHeight="1" ht="15" hidden="1">
      <c r="A10" s="506"/>
      <c r="B10" s="2398"/>
      <c r="C10" s="2399"/>
      <c r="D10" s="690" t="str">
        <f>B9&amp;".2"</f>
        <v>.2</v>
      </c>
      <c r="E10" s="691" t="s">
        <v>943</v>
      </c>
      <c r="F10" s="692" t="s">
        <v>306</v>
      </c>
      <c r="G10" s="1733" t="s">
        <v>22</v>
      </c>
      <c r="H10" s="402" t="s">
        <v>22</v>
      </c>
      <c r="I10" s="2634" t="s">
        <v>22</v>
      </c>
      <c r="J10" s="2633" t="s">
        <v>22</v>
      </c>
      <c r="K10" s="290" t="s">
        <v>944</v>
      </c>
      <c r="V10" s="506">
        <v>0</v>
      </c>
    </row>
    <row customHeight="1" ht="15" hidden="1">
      <c r="A11" s="506"/>
      <c r="B11" s="2398"/>
      <c r="C11" s="2399"/>
      <c r="D11" s="690" t="str">
        <f>B9&amp;".3"</f>
        <v>.3</v>
      </c>
      <c r="E11" s="691" t="s">
        <v>945</v>
      </c>
      <c r="F11" s="692" t="s">
        <v>306</v>
      </c>
      <c r="G11" s="1733" t="s">
        <v>22</v>
      </c>
      <c r="H11" s="402" t="s">
        <v>22</v>
      </c>
      <c r="I11" s="2634" t="s">
        <v>22</v>
      </c>
      <c r="J11" s="2633" t="s">
        <v>22</v>
      </c>
      <c r="K11" s="290" t="s">
        <v>946</v>
      </c>
      <c r="V11" s="506">
        <v>0</v>
      </c>
    </row>
    <row s="1367" customFormat="1" customHeight="1" ht="15" hidden="1">
      <c r="C12" s="673"/>
      <c r="U12" s="421"/>
      <c r="V12" s="418">
        <v>0</v>
      </c>
    </row>
    <row customHeight="1" ht="33.75" hidden="1">
      <c r="A13" s="506"/>
      <c r="B13" s="2398"/>
      <c r="C13" s="2399" t="s">
        <v>689</v>
      </c>
      <c r="D13" s="690" t="str">
        <f>B13&amp;".1"</f>
        <v>.1</v>
      </c>
      <c r="E13" s="691" t="s">
        <v>947</v>
      </c>
      <c r="F13" s="692" t="s">
        <v>306</v>
      </c>
      <c r="G13" s="698" t="s">
        <v>22</v>
      </c>
      <c r="H13" s="402" t="s">
        <v>22</v>
      </c>
      <c r="I13" s="2632" t="s">
        <v>22</v>
      </c>
      <c r="J13" s="2633" t="s">
        <v>22</v>
      </c>
      <c r="K13" s="290" t="s">
        <v>948</v>
      </c>
      <c r="V13" s="506">
        <v>0</v>
      </c>
    </row>
    <row customHeight="1" ht="15" hidden="1">
      <c r="B14" s="2398"/>
      <c r="C14" s="2399"/>
      <c r="D14" s="690" t="str">
        <f>B13&amp;".2"</f>
        <v>.2</v>
      </c>
      <c r="E14" s="691" t="s">
        <v>949</v>
      </c>
      <c r="F14" s="692" t="s">
        <v>306</v>
      </c>
      <c r="G14" s="1733" t="s">
        <v>22</v>
      </c>
      <c r="H14" s="402" t="s">
        <v>22</v>
      </c>
      <c r="I14" s="2634" t="s">
        <v>22</v>
      </c>
      <c r="J14" s="2633" t="s">
        <v>22</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"Аэропорт Мурманск"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176" t="s">
        <v>301</v>
      </c>
      <c r="V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300</v>
      </c>
      <c r="E29" s="2371"/>
      <c r="F29" s="2371"/>
      <c r="G29" s="888"/>
      <c r="H29" s="888"/>
      <c r="I29" s="888"/>
      <c r="J29" s="889"/>
      <c r="K29" s="2196"/>
      <c r="U29" s="676"/>
      <c r="V29" s="759">
        <v>15</v>
      </c>
    </row>
    <row customHeight="1" ht="35.699999999999996">
      <c r="C30" s="177"/>
      <c r="D30" s="762" t="s">
        <v>88</v>
      </c>
      <c r="E30" s="761" t="s">
        <v>302</v>
      </c>
      <c r="F30" s="761" t="s">
        <v>566</v>
      </c>
      <c r="G30" s="809" t="s">
        <v>303</v>
      </c>
      <c r="H30" s="808" t="s">
        <v>390</v>
      </c>
      <c r="I30" s="685" t="s">
        <v>303</v>
      </c>
      <c r="J30" s="466" t="s">
        <v>390</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306</v>
      </c>
      <c r="G32" s="814" t="s">
        <v>306</v>
      </c>
      <c r="H32" s="814" t="s">
        <v>306</v>
      </c>
      <c r="I32" s="692" t="s">
        <v>306</v>
      </c>
      <c r="J32" s="692" t="s">
        <v>306</v>
      </c>
      <c r="K32" s="290"/>
      <c r="V32" s="506">
        <v>23</v>
      </c>
    </row>
    <row customHeight="1" ht="11.549999999999999">
      <c r="A33" s="506"/>
      <c r="C33" s="506"/>
      <c r="D33" s="348"/>
      <c r="E33" s="581" t="s">
        <v>586</v>
      </c>
      <c r="F33" s="573"/>
      <c r="G33" s="573"/>
      <c r="H33" s="573"/>
      <c r="I33" s="573"/>
      <c r="J33" s="573"/>
      <c r="K33" s="574"/>
      <c r="U33" s="506"/>
      <c r="V33" s="506">
        <v>11</v>
      </c>
    </row>
    <row customHeight="1" ht="24">
      <c r="A34" s="506"/>
      <c r="B34" s="582" t="s">
        <v>636</v>
      </c>
      <c r="C34" s="527"/>
      <c r="D34" s="693">
        <v>2</v>
      </c>
      <c r="E34" s="694" t="s">
        <v>953</v>
      </c>
      <c r="F34" s="821" t="s">
        <v>306</v>
      </c>
      <c r="G34" s="821" t="s">
        <v>306</v>
      </c>
      <c r="H34" s="821" t="s">
        <v>306</v>
      </c>
      <c r="I34" s="692"/>
      <c r="J34" s="692"/>
      <c r="K34" s="290"/>
      <c r="V34" s="506">
        <v>23</v>
      </c>
    </row>
    <row customHeight="1" ht="11.549999999999999">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306</v>
      </c>
      <c r="G36" s="815" t="s">
        <v>957</v>
      </c>
      <c r="H36" s="814" t="s">
        <v>306</v>
      </c>
      <c r="I36" s="525" t="s">
        <v>958</v>
      </c>
      <c r="J36" s="692" t="s">
        <v>306</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306</v>
      </c>
      <c r="G38" s="815" t="s">
        <v>957</v>
      </c>
      <c r="H38" s="816" t="s">
        <v>306</v>
      </c>
      <c r="I38" s="525" t="s">
        <v>958</v>
      </c>
      <c r="J38" s="522" t="s">
        <v>306</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C899B-F9F3-C8D8-B728-BFEE9DDB13F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"Аэропорт Мурманск"</v>
      </c>
      <c r="G6" s="2250"/>
      <c r="H6" s="2250"/>
      <c r="I6" s="2250"/>
      <c r="J6" s="2250"/>
      <c r="K6" s="2250"/>
      <c r="M6" s="583"/>
      <c r="AB6" s="1149"/>
      <c r="AE6" s="1632">
        <v>16</v>
      </c>
    </row>
    <row customHeight="1" ht="10.5">
      <c r="AE7" s="759">
        <v>10</v>
      </c>
    </row>
    <row customHeight="1" ht="10.5">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89</v>
      </c>
      <c r="R10" s="916" t="s">
        <v>979</v>
      </c>
      <c r="S10" s="916" t="s">
        <v>980</v>
      </c>
      <c r="T10" s="917" t="s">
        <v>981</v>
      </c>
      <c r="U10" s="916" t="s">
        <v>89</v>
      </c>
      <c r="V10" s="916" t="s">
        <v>982</v>
      </c>
      <c r="W10" s="916" t="s">
        <v>980</v>
      </c>
      <c r="X10" s="917" t="s">
        <v>981</v>
      </c>
      <c r="Y10" s="302" t="s">
        <v>983</v>
      </c>
      <c r="Z10" s="2102" t="s">
        <v>88</v>
      </c>
      <c r="AA10" s="2104"/>
      <c r="AB10" s="1050" t="s">
        <v>984</v>
      </c>
      <c r="AE10" s="759">
        <v>41</v>
      </c>
    </row>
    <row s="1643" customFormat="1" customHeight="1" ht="5.25" hidden="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53438-1A96-3218-65E8-33CC8B7F04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"Аэропорт Мурманск"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1008</v>
      </c>
      <c r="K12" s="2128"/>
      <c r="L12" s="2233"/>
      <c r="M12" s="2233"/>
      <c r="N12" s="2128"/>
      <c r="O12" s="2128"/>
      <c r="P12" s="2419"/>
      <c r="Q12" s="2419"/>
      <c r="R12" s="2419"/>
      <c r="S12" s="1135" t="s">
        <v>86</v>
      </c>
      <c r="T12" s="1135" t="s">
        <v>87</v>
      </c>
      <c r="U12" s="1135" t="s">
        <v>85</v>
      </c>
      <c r="V12" s="1135" t="s">
        <v>1009</v>
      </c>
      <c r="W12" s="1135" t="s">
        <v>85</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82D1B-E1C8-1118-47E7-78903F8FBA6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"Аэропорт Мурманск"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300</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709</v>
      </c>
      <c r="G29" s="1238" t="s">
        <v>1048</v>
      </c>
      <c r="H29" s="1237">
        <f>SUM(I29:J29)</f>
        <v>0</v>
      </c>
      <c r="I29" s="1236"/>
      <c r="J29" s="1226"/>
      <c r="K29" s="1235"/>
      <c r="W29" s="1156">
        <v>11</v>
      </c>
    </row>
    <row customHeight="1" ht="11.549999999999999">
      <c r="F30" s="1231" t="s">
        <v>307</v>
      </c>
      <c r="G30" s="1238" t="s">
        <v>1049</v>
      </c>
      <c r="H30" s="1237">
        <f>SUM(I30:J30)</f>
        <v>0</v>
      </c>
      <c r="I30" s="1236"/>
      <c r="J30" s="1226"/>
      <c r="K30" s="1235"/>
      <c r="W30" s="1156">
        <v>11</v>
      </c>
    </row>
    <row customHeight="1" ht="11.549999999999999">
      <c r="F31" s="1231" t="s">
        <v>310</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324</v>
      </c>
      <c r="G33" s="1238" t="s">
        <v>1052</v>
      </c>
      <c r="H33" s="1237">
        <f>SUM(I33:J33)</f>
        <v>0</v>
      </c>
      <c r="I33" s="1236"/>
      <c r="J33" s="1226"/>
      <c r="K33" s="1235"/>
      <c r="W33" s="1156">
        <v>46</v>
      </c>
    </row>
    <row customHeight="1" ht="11.549999999999999">
      <c r="F34" s="1231" t="s">
        <v>332</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110</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111</v>
      </c>
      <c r="G48" s="691" t="s">
        <v>1070</v>
      </c>
      <c r="H48" s="1237">
        <f>SUM(I48:J48)</f>
        <v>0</v>
      </c>
      <c r="I48" s="1237">
        <f>SUM(I49,I54,I57)</f>
        <v>0</v>
      </c>
      <c r="J48" s="1226"/>
      <c r="K48" s="1235"/>
      <c r="W48" s="1156">
        <v>23</v>
      </c>
    </row>
    <row customHeight="1" ht="11.549999999999999">
      <c r="F49" s="1231" t="s">
        <v>709</v>
      </c>
      <c r="G49" s="1238" t="s">
        <v>1022</v>
      </c>
      <c r="H49" s="1237">
        <f>SUM(I49:J49)</f>
        <v>0</v>
      </c>
      <c r="I49" s="1237">
        <f>SUM(I50:I53)</f>
        <v>0</v>
      </c>
      <c r="J49" s="1226"/>
      <c r="K49" s="1235"/>
      <c r="W49" s="1156">
        <v>11</v>
      </c>
    </row>
    <row customHeight="1" ht="24">
      <c r="F50" s="1231" t="s">
        <v>712</v>
      </c>
      <c r="G50" s="1239" t="s">
        <v>1060</v>
      </c>
      <c r="H50" s="1237">
        <f>SUM(I50:J50)</f>
        <v>0</v>
      </c>
      <c r="I50" s="1236"/>
      <c r="J50" s="1226"/>
      <c r="K50" s="1235"/>
      <c r="W50" s="1156">
        <v>23</v>
      </c>
    </row>
    <row customHeight="1" ht="11.549999999999999">
      <c r="F51" s="1231" t="s">
        <v>715</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307</v>
      </c>
      <c r="G54" s="1238" t="s">
        <v>1051</v>
      </c>
      <c r="H54" s="1237">
        <f>SUM(I54:J54)</f>
        <v>0</v>
      </c>
      <c r="I54" s="1237">
        <f>SUM(I55:I56)</f>
        <v>0</v>
      </c>
      <c r="J54" s="1226"/>
      <c r="K54" s="1235"/>
      <c r="W54" s="1156">
        <v>11</v>
      </c>
    </row>
    <row customHeight="1" ht="48.29999999999999">
      <c r="F55" s="1231" t="s">
        <v>719</v>
      </c>
      <c r="G55" s="1239" t="s">
        <v>1052</v>
      </c>
      <c r="H55" s="1237">
        <f>SUM(I55:J55)</f>
        <v>0</v>
      </c>
      <c r="I55" s="1236"/>
      <c r="J55" s="1226"/>
      <c r="K55" s="1235"/>
      <c r="W55" s="1156">
        <v>46</v>
      </c>
    </row>
    <row customHeight="1" ht="11.549999999999999">
      <c r="F56" s="1231" t="s">
        <v>721</v>
      </c>
      <c r="G56" s="1239" t="s">
        <v>1053</v>
      </c>
      <c r="H56" s="1237">
        <f>SUM(I56:J56)</f>
        <v>0</v>
      </c>
      <c r="I56" s="1236"/>
      <c r="J56" s="1226"/>
      <c r="K56" s="1235"/>
      <c r="W56" s="1156">
        <v>11</v>
      </c>
    </row>
    <row customHeight="1" ht="11.549999999999999">
      <c r="F57" s="1231" t="s">
        <v>310</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52EDD-F158-AD95-DDD8-3DE59CE3D7F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"Аэропорт Мурманск"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1110</v>
      </c>
      <c r="CC16" s="2434"/>
      <c r="CD16" s="2387" t="s">
        <v>558</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3495B-7E28-46A8-3258-033513A767A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I21" sqref="I21:I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689</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"Аэропорт Мурманск"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128" t="s">
        <v>301</v>
      </c>
      <c r="S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300</v>
      </c>
      <c r="E12" s="2371"/>
      <c r="F12" s="2371"/>
      <c r="G12" s="888"/>
      <c r="H12" s="888"/>
      <c r="I12" s="2128"/>
      <c r="R12" s="676"/>
      <c r="S12" s="759">
        <v>15</v>
      </c>
    </row>
    <row customHeight="1" ht="35.699999999999996">
      <c r="C13" s="177"/>
      <c r="D13" s="762" t="s">
        <v>88</v>
      </c>
      <c r="E13" s="761" t="s">
        <v>302</v>
      </c>
      <c r="F13" s="761" t="s">
        <v>566</v>
      </c>
      <c r="G13" s="809" t="s">
        <v>303</v>
      </c>
      <c r="H13" s="755" t="s">
        <v>303</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1116</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1116</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1116</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306</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6.63</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1117</v>
      </c>
      <c r="E20" s="689"/>
      <c r="F20" s="510"/>
      <c r="G20" s="510"/>
      <c r="H20" s="510"/>
      <c r="I20" s="1764"/>
      <c r="S20" s="506">
        <v>0</v>
      </c>
    </row>
    <row customHeight="1" ht="29.25">
      <c r="C21" s="452"/>
      <c r="D21" s="540" t="s">
        <v>313</v>
      </c>
      <c r="E21" s="671" t="s">
        <v>1118</v>
      </c>
      <c r="F21" s="1762" t="str">
        <f>IF(TEMPLATE_SPHERE="HEAT","Гкал/час","тыс. куб. м/сутки")</f>
        <v>Гкал/час</v>
      </c>
      <c r="G21" s="681"/>
      <c r="H21" s="681">
        <v>6.63</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1119</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148D8-09E2-9103-8628-9F3713B18B5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"Аэропорт Мурманск"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300</v>
      </c>
      <c r="E9" s="2210"/>
      <c r="F9" s="2210"/>
      <c r="G9" s="2390" t="s">
        <v>301</v>
      </c>
      <c r="Q9" s="84">
        <v>14</v>
      </c>
    </row>
    <row customHeight="1" ht="24">
      <c r="C10" s="97"/>
      <c r="D10" s="106" t="s">
        <v>88</v>
      </c>
      <c r="E10" s="109" t="s">
        <v>302</v>
      </c>
      <c r="F10" s="109" t="s">
        <v>390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306</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306</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306</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1027</v>
      </c>
      <c r="E19" s="884" t="s">
        <v>1122</v>
      </c>
      <c r="F19" s="386"/>
      <c r="G19" s="338" t="s">
        <v>1123</v>
      </c>
      <c r="I19" s="501"/>
      <c r="J19" s="501"/>
      <c r="Q19" s="759">
        <v>0</v>
      </c>
    </row>
    <row s="1636" customFormat="1" customHeight="1" ht="14.699999999999998">
      <c r="A20" s="344"/>
      <c r="B20" s="147"/>
      <c r="C20" s="308"/>
      <c r="D20" s="886">
        <v>2</v>
      </c>
      <c r="E20" s="331" t="s">
        <v>1124</v>
      </c>
      <c r="F20" s="199" t="s">
        <v>306</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111</v>
      </c>
      <c r="E23" s="198" t="s">
        <v>1125</v>
      </c>
      <c r="F23" s="1671" t="s">
        <v>306</v>
      </c>
      <c r="G23" s="346"/>
      <c r="I23" s="1625"/>
      <c r="J23" s="1625"/>
      <c r="Q23" s="1632">
        <v>0</v>
      </c>
    </row>
    <row s="1636" customFormat="1" customHeight="1" ht="14.25" hidden="1">
      <c r="A24" s="344"/>
      <c r="B24" s="1161"/>
      <c r="C24" s="377"/>
      <c r="D24" s="1674" t="s">
        <v>709</v>
      </c>
      <c r="E24" s="1673" t="s">
        <v>1126</v>
      </c>
      <c r="F24" s="1671" t="s">
        <v>306</v>
      </c>
      <c r="G24" s="338"/>
      <c r="I24" s="1625"/>
      <c r="J24" s="1625"/>
      <c r="Q24" s="1632">
        <v>0</v>
      </c>
    </row>
    <row s="1636" customFormat="1" customHeight="1" ht="14.25" hidden="1">
      <c r="A25" s="344"/>
      <c r="B25" s="1161"/>
      <c r="C25" s="377"/>
      <c r="D25" s="1674" t="s">
        <v>712</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EDDD8-06F8-1633-860A-8EFEEE2C3E9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689</v>
      </c>
      <c r="D2" s="1674"/>
      <c r="E2" s="200"/>
      <c r="F2" s="1671"/>
      <c r="G2" s="1671" t="s">
        <v>306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689</v>
      </c>
      <c r="D4" s="1674"/>
      <c r="E4" s="206" t="s">
        <v>1129</v>
      </c>
      <c r="F4" s="1671"/>
      <c r="G4" s="258"/>
      <c r="H4" s="1671" t="s">
        <v>306</v>
      </c>
      <c r="K4" s="1625"/>
      <c r="L4" s="1625"/>
      <c r="M4" s="1632">
        <v>0</v>
      </c>
    </row>
    <row s="1636" customFormat="1" customHeight="1" ht="14.25" hidden="1">
      <c r="A5" s="1363"/>
      <c r="B5" s="1161"/>
      <c r="C5" s="345"/>
      <c r="K5" s="1625"/>
      <c r="L5" s="1625"/>
      <c r="M5" s="1632">
        <v>0</v>
      </c>
    </row>
    <row s="1636" customFormat="1" customHeight="1" ht="18.75" hidden="1">
      <c r="A6" s="1684"/>
      <c r="B6" s="1161"/>
      <c r="C6" s="1731" t="s">
        <v>689</v>
      </c>
      <c r="D6" s="1674"/>
      <c r="E6" s="207" t="s">
        <v>1130</v>
      </c>
      <c r="F6" s="1671"/>
      <c r="G6" s="258"/>
      <c r="H6" s="1671" t="s">
        <v>306</v>
      </c>
      <c r="K6" s="1625"/>
      <c r="L6" s="1625"/>
      <c r="M6" s="1632">
        <v>0</v>
      </c>
    </row>
    <row s="1636" customFormat="1" customHeight="1" ht="14.25" hidden="1">
      <c r="A7" s="1363"/>
      <c r="B7" s="1161"/>
      <c r="C7" s="345"/>
      <c r="K7" s="1625"/>
      <c r="L7" s="1625"/>
      <c r="M7" s="1632">
        <v>0</v>
      </c>
    </row>
    <row s="1636" customFormat="1" customHeight="1" ht="18.75" hidden="1">
      <c r="A8" s="1684"/>
      <c r="B8" s="1161"/>
      <c r="C8" s="1731" t="s">
        <v>689</v>
      </c>
      <c r="D8" s="1674"/>
      <c r="E8" s="207" t="s">
        <v>1131</v>
      </c>
      <c r="F8" s="1671"/>
      <c r="G8" s="258"/>
      <c r="H8" s="1671" t="s">
        <v>306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689</v>
      </c>
      <c r="D10" s="1674"/>
      <c r="E10" s="207" t="s">
        <v>1132</v>
      </c>
      <c r="F10" s="1671"/>
      <c r="G10" s="1675"/>
      <c r="H10" s="1671" t="s">
        <v>306</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"Аэропорт Мурманск"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300</v>
      </c>
      <c r="E18" s="2210"/>
      <c r="F18" s="2210"/>
      <c r="G18" s="2210"/>
      <c r="H18" s="2210"/>
      <c r="I18" s="2390" t="s">
        <v>301</v>
      </c>
      <c r="M18" s="84">
        <v>21</v>
      </c>
    </row>
    <row customHeight="1" ht="22.049999999999997">
      <c r="C19" s="97"/>
      <c r="D19" s="106" t="s">
        <v>88</v>
      </c>
      <c r="E19" s="109" t="s">
        <v>302</v>
      </c>
      <c r="F19" s="109"/>
      <c r="G19" s="109" t="s">
        <v>303</v>
      </c>
      <c r="H19" s="109" t="s">
        <v>390</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1023</v>
      </c>
      <c r="E22" s="195" t="s">
        <v>1135</v>
      </c>
      <c r="F22" s="199"/>
      <c r="G22" s="1738"/>
      <c r="H22" s="199" t="s">
        <v>306</v>
      </c>
      <c r="I22" s="152" t="s">
        <v>1136</v>
      </c>
      <c r="M22" s="84">
        <v>20</v>
      </c>
    </row>
    <row customHeight="1" ht="60">
      <c r="A23" s="1684"/>
      <c r="C23" s="97"/>
      <c r="D23" s="148" t="s">
        <v>1025</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306</v>
      </c>
      <c r="H24" s="214"/>
      <c r="I24" s="260" t="s">
        <v>631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324</v>
      </c>
      <c r="E26" s="200"/>
      <c r="F26" s="199"/>
      <c r="G26" s="199" t="s">
        <v>306</v>
      </c>
      <c r="H26" s="214"/>
      <c r="I26" s="2170" t="s">
        <v>1139</v>
      </c>
      <c r="M26" s="84">
        <v>14</v>
      </c>
    </row>
    <row customHeight="1" ht="15.75">
      <c r="A27" s="1684" t="s">
        <v>110</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754</v>
      </c>
      <c r="E29" s="206" t="s">
        <v>1129</v>
      </c>
      <c r="F29" s="199"/>
      <c r="G29" s="258"/>
      <c r="H29" s="199" t="s">
        <v>306</v>
      </c>
      <c r="I29" s="2170" t="s">
        <v>1140</v>
      </c>
      <c r="M29" s="84">
        <v>20</v>
      </c>
    </row>
    <row customHeight="1" ht="15.75">
      <c r="A30" s="1684" t="s">
        <v>111</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1141</v>
      </c>
      <c r="E33" s="207" t="s">
        <v>1130</v>
      </c>
      <c r="F33" s="199"/>
      <c r="G33" s="258"/>
      <c r="H33" s="199" t="s">
        <v>306</v>
      </c>
      <c r="I33" s="2170" t="s">
        <v>1142</v>
      </c>
      <c r="M33" s="84">
        <v>14</v>
      </c>
    </row>
    <row customHeight="1" ht="15.75">
      <c r="A34" s="1684" t="s">
        <v>90</v>
      </c>
      <c r="C34" s="97"/>
      <c r="D34" s="110"/>
      <c r="E34" s="205" t="s">
        <v>322</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1143</v>
      </c>
      <c r="E36" s="207" t="s">
        <v>1131</v>
      </c>
      <c r="F36" s="199"/>
      <c r="G36" s="258"/>
      <c r="H36" s="199" t="s">
        <v>306</v>
      </c>
      <c r="I36" s="2144" t="s">
        <v>1144</v>
      </c>
      <c r="M36" s="84">
        <v>14</v>
      </c>
    </row>
    <row customHeight="1" ht="15.75">
      <c r="A37" s="1684" t="s">
        <v>91</v>
      </c>
      <c r="C37" s="97"/>
      <c r="D37" s="110"/>
      <c r="E37" s="205" t="s">
        <v>322</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884</v>
      </c>
      <c r="E39" s="207" t="s">
        <v>1132</v>
      </c>
      <c r="F39" s="199"/>
      <c r="G39" s="208"/>
      <c r="H39" s="199" t="s">
        <v>306</v>
      </c>
      <c r="I39" s="2170" t="s">
        <v>1145</v>
      </c>
      <c r="L39" s="156" t="s">
        <v>1133</v>
      </c>
      <c r="M39" s="84">
        <v>14</v>
      </c>
    </row>
    <row customHeight="1" ht="15.75">
      <c r="A40" s="1684" t="s">
        <v>112</v>
      </c>
      <c r="C40" s="97"/>
      <c r="D40" s="110"/>
      <c r="E40" s="205" t="s">
        <v>322</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968D8-A488-C8B8-C898-532522E8D01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300</v>
      </c>
      <c r="F19" s="2210"/>
      <c r="G19" s="2210"/>
      <c r="H19" s="2210"/>
      <c r="I19" s="2210"/>
      <c r="J19" s="2210"/>
      <c r="K19" s="2210"/>
      <c r="L19" s="2210"/>
      <c r="M19" s="2390" t="s">
        <v>301</v>
      </c>
      <c r="AH19" s="375">
        <v>21</v>
      </c>
    </row>
    <row customHeight="1" ht="22.049999999999997">
      <c r="D20" s="377"/>
      <c r="E20" s="2278" t="s">
        <v>88</v>
      </c>
      <c r="F20" s="2225" t="s">
        <v>124</v>
      </c>
      <c r="G20" s="2225" t="s">
        <v>125</v>
      </c>
      <c r="H20" s="2387" t="s">
        <v>1149</v>
      </c>
      <c r="I20" s="2388"/>
      <c r="J20" s="2434"/>
      <c r="K20" s="2225" t="s">
        <v>303</v>
      </c>
      <c r="L20" s="2225" t="s">
        <v>390</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306</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270</v>
      </c>
      <c r="B78" s="1781" t="s">
        <v>271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306</v>
      </c>
      <c r="G85" s="199" t="s">
        <v>306</v>
      </c>
      <c r="H85" s="2219" t="s">
        <v>306</v>
      </c>
      <c r="I85" s="2221"/>
      <c r="J85" s="199" t="s">
        <v>306</v>
      </c>
      <c r="K85" s="199" t="s">
        <v>306</v>
      </c>
      <c r="L85" s="402"/>
      <c r="M85" s="346" t="s">
        <v>1153</v>
      </c>
      <c r="N85" s="335"/>
      <c r="AH85" s="375">
        <v>34</v>
      </c>
    </row>
    <row customHeight="1" ht="19.95">
      <c r="A86" s="1781"/>
      <c r="B86" s="1781"/>
      <c r="D86" s="377"/>
      <c r="E86" s="148" t="s">
        <v>90</v>
      </c>
      <c r="F86" s="2461" t="s">
        <v>1154</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1155</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1155</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1155</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1155</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1155</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1155</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1155</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1155</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1155</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1155</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1155</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s="1636" customFormat="1" customHeight="1" ht="18.75" hidden="1">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hidden="1">
      <c r="A122" s="1781"/>
      <c r="B122" s="1781"/>
      <c r="C122" s="370" t="s">
        <v>1155</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1155</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1155</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s="1636" customFormat="1" customHeight="1" ht="18.75" hidden="1">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hidden="1">
      <c r="A131" s="1781"/>
      <c r="B131" s="1781"/>
      <c r="C131" s="370" t="s">
        <v>1155</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1155</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1155</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s="1636" customFormat="1" customHeight="1" ht="18.75" hidden="1">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hidden="1">
      <c r="A140" s="1781"/>
      <c r="B140" s="1781"/>
      <c r="C140" s="370" t="s">
        <v>1155</v>
      </c>
      <c r="D140" s="2463"/>
      <c r="E140" s="2205"/>
      <c r="F140" s="2384"/>
      <c r="G140" s="401"/>
      <c r="H140" s="1501"/>
      <c r="I140" s="652"/>
      <c r="J140" s="572"/>
      <c r="K140" s="1501"/>
      <c r="L140" s="215"/>
      <c r="M140" s="342"/>
      <c r="N140" s="335"/>
      <c r="O140" s="1625"/>
      <c r="P140" s="1625"/>
      <c r="AH140" s="1632">
        <v>0</v>
      </c>
    </row>
    <row s="1636" customFormat="1" customHeight="1" ht="18.75" hidden="1">
      <c r="A141" s="1781" t="s">
        <v>270</v>
      </c>
      <c r="B141" s="1781" t="s">
        <v>271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s="1636" customFormat="1" customHeight="1" ht="18.75" hidden="1">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hidden="1">
      <c r="A143" s="1781"/>
      <c r="B143" s="1781"/>
      <c r="C143" s="370" t="s">
        <v>1155</v>
      </c>
      <c r="D143" s="2463"/>
      <c r="E143" s="2205"/>
      <c r="F143" s="2384"/>
      <c r="G143" s="401"/>
      <c r="H143" s="1501"/>
      <c r="I143" s="652"/>
      <c r="J143" s="572"/>
      <c r="K143" s="1501"/>
      <c r="L143" s="215"/>
      <c r="M143" s="342"/>
      <c r="N143" s="335"/>
      <c r="O143" s="1625"/>
      <c r="P143" s="1625"/>
      <c r="AH143" s="1632">
        <v>0</v>
      </c>
    </row>
    <row s="1636" customFormat="1" customHeight="1" ht="18.75" hidden="1">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1.05">
      <c r="A146" s="1781"/>
      <c r="B146" s="1781"/>
      <c r="C146" s="370" t="s">
        <v>1155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1155</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1155</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1155</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1155</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1155</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1155</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1155</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1155</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1155</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1155</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1155</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s="1636" customFormat="1" customHeight="1" ht="18.75" hidden="1">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hidden="1">
      <c r="A183" s="1781"/>
      <c r="B183" s="1781"/>
      <c r="C183" s="370" t="s">
        <v>1155</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1155</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1155</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s="1636" customFormat="1" customHeight="1" ht="18.75" hidden="1">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hidden="1">
      <c r="A192" s="1781"/>
      <c r="B192" s="1781"/>
      <c r="C192" s="370" t="s">
        <v>1155</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1155</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1155</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s="1636" customFormat="1" customHeight="1" ht="18.75" hidden="1">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hidden="1">
      <c r="A201" s="1781"/>
      <c r="B201" s="1781"/>
      <c r="C201" s="370" t="s">
        <v>1155</v>
      </c>
      <c r="D201" s="2463"/>
      <c r="E201" s="2205"/>
      <c r="F201" s="2384"/>
      <c r="G201" s="401"/>
      <c r="H201" s="1501"/>
      <c r="I201" s="652"/>
      <c r="J201" s="572"/>
      <c r="K201" s="1501"/>
      <c r="L201" s="215"/>
      <c r="M201" s="342"/>
      <c r="N201" s="335"/>
      <c r="O201" s="1625"/>
      <c r="P201" s="1625"/>
      <c r="AH201" s="1632">
        <v>0</v>
      </c>
    </row>
    <row s="1636" customFormat="1" customHeight="1" ht="18.75" hidden="1">
      <c r="A202" s="1781" t="s">
        <v>270</v>
      </c>
      <c r="B202" s="1781" t="s">
        <v>271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s="1636" customFormat="1" customHeight="1" ht="18.75" hidden="1">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hidden="1">
      <c r="A204" s="1781"/>
      <c r="B204" s="1781"/>
      <c r="C204" s="370" t="s">
        <v>1155</v>
      </c>
      <c r="D204" s="2463"/>
      <c r="E204" s="2205"/>
      <c r="F204" s="2384"/>
      <c r="G204" s="401"/>
      <c r="H204" s="1501"/>
      <c r="I204" s="652"/>
      <c r="J204" s="572"/>
      <c r="K204" s="1501"/>
      <c r="L204" s="215"/>
      <c r="M204" s="342"/>
      <c r="N204" s="335"/>
      <c r="O204" s="1625"/>
      <c r="P204" s="1625"/>
      <c r="AH204" s="1632">
        <v>0</v>
      </c>
    </row>
    <row s="1636" customFormat="1" customHeight="1" ht="18.75" hidden="1">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1.05">
      <c r="A207" s="1781"/>
      <c r="B207" s="1781"/>
      <c r="C207" s="370" t="s">
        <v>1155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1155</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1155</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1155</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1155</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1155</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1155</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1155</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1155</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1155</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1155</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1155</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1155</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1155</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1155</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1155</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1155</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1155</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1155</v>
      </c>
      <c r="D262" s="2463"/>
      <c r="E262" s="2205"/>
      <c r="F262" s="2384"/>
      <c r="G262" s="401"/>
      <c r="H262" s="1501"/>
      <c r="I262" s="652"/>
      <c r="J262" s="572"/>
      <c r="K262" s="1501"/>
      <c r="L262" s="215"/>
      <c r="M262" s="342"/>
      <c r="N262" s="335"/>
      <c r="O262" s="1625"/>
      <c r="P262" s="1625"/>
      <c r="AH262" s="1632">
        <v>0</v>
      </c>
    </row>
    <row s="1636" customFormat="1" customHeight="1" ht="18.75" hidden="1">
      <c r="A263" s="1781" t="s">
        <v>270</v>
      </c>
      <c r="B263" s="1781" t="s">
        <v>271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1155</v>
      </c>
      <c r="D265" s="2463"/>
      <c r="E265" s="2205"/>
      <c r="F265" s="2384"/>
      <c r="G265" s="401"/>
      <c r="H265" s="1501"/>
      <c r="I265" s="652"/>
      <c r="J265" s="572"/>
      <c r="K265" s="1501"/>
      <c r="L265" s="215"/>
      <c r="M265" s="342"/>
      <c r="N265" s="335"/>
      <c r="O265" s="1625"/>
      <c r="P265" s="1625"/>
      <c r="AH265" s="1632">
        <v>0</v>
      </c>
    </row>
    <row s="1636" customFormat="1" customHeight="1" ht="18.75" hidden="1">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1.05">
      <c r="A268" s="1781"/>
      <c r="B268" s="1781"/>
      <c r="C268" s="370" t="s">
        <v>1155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1155</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1155</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1155</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1155</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1155</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1155</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1155</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1155</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1155</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1155</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1155</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1155</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1155</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1155</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s="1636" customFormat="1" customHeight="1" ht="18.75" hidden="1">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hidden="1">
      <c r="A314" s="1781"/>
      <c r="B314" s="1781"/>
      <c r="C314" s="370" t="s">
        <v>1155</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1155</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1155</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s="1636" customFormat="1" customHeight="1" ht="18.75" hidden="1">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hidden="1">
      <c r="A323" s="1781"/>
      <c r="B323" s="1781"/>
      <c r="C323" s="370" t="s">
        <v>1155</v>
      </c>
      <c r="D323" s="2463"/>
      <c r="E323" s="2205"/>
      <c r="F323" s="2384"/>
      <c r="G323" s="401"/>
      <c r="H323" s="1501"/>
      <c r="I323" s="652"/>
      <c r="J323" s="572"/>
      <c r="K323" s="1501"/>
      <c r="L323" s="215"/>
      <c r="M323" s="342"/>
      <c r="N323" s="335"/>
      <c r="O323" s="1625"/>
      <c r="P323" s="1625"/>
      <c r="AH323" s="1632">
        <v>0</v>
      </c>
    </row>
    <row s="1636" customFormat="1" customHeight="1" ht="18.75" hidden="1">
      <c r="A324" s="1781" t="s">
        <v>270</v>
      </c>
      <c r="B324" s="1781" t="s">
        <v>271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s="1636" customFormat="1" customHeight="1" ht="18.75" hidden="1">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hidden="1">
      <c r="A326" s="1781"/>
      <c r="B326" s="1781"/>
      <c r="C326" s="370" t="s">
        <v>1155</v>
      </c>
      <c r="D326" s="2463"/>
      <c r="E326" s="2205"/>
      <c r="F326" s="2384"/>
      <c r="G326" s="401"/>
      <c r="H326" s="1501"/>
      <c r="I326" s="652"/>
      <c r="J326" s="572"/>
      <c r="K326" s="1501"/>
      <c r="L326" s="215"/>
      <c r="M326" s="342"/>
      <c r="N326" s="335"/>
      <c r="O326" s="1625"/>
      <c r="P326" s="1625"/>
      <c r="AH326" s="1632">
        <v>0</v>
      </c>
    </row>
    <row s="1636" customFormat="1" customHeight="1" ht="18.75" hidden="1">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1.05">
      <c r="A329" s="1781"/>
      <c r="B329" s="1781"/>
      <c r="C329" s="370" t="s">
        <v>1155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C6591-16AC-46EF-16E8-8303B41A30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"Аэропорт Мурманск"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300</v>
      </c>
      <c r="E8" s="2210"/>
      <c r="F8" s="2210"/>
      <c r="G8" s="2210"/>
      <c r="H8" s="2390" t="s">
        <v>301</v>
      </c>
      <c r="R8" s="375">
        <v>14</v>
      </c>
    </row>
    <row customHeight="1" ht="24">
      <c r="C9" s="377"/>
      <c r="D9" s="387" t="s">
        <v>88</v>
      </c>
      <c r="E9" s="109" t="s">
        <v>302</v>
      </c>
      <c r="F9" s="109" t="s">
        <v>303</v>
      </c>
      <c r="G9" s="109" t="s">
        <v>390</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1156</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60DF8-9499-DAB8-DA94-F809E8286B1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"Аэропорт Мурманск"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124</v>
      </c>
      <c r="F9" s="2104"/>
      <c r="G9" s="2128" t="s">
        <v>106</v>
      </c>
      <c r="H9" s="2128" t="s">
        <v>88</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89</v>
      </c>
      <c r="F10" s="1285" t="s">
        <v>130</v>
      </c>
      <c r="G10" s="2128"/>
      <c r="H10" s="2128"/>
      <c r="I10" s="2128"/>
      <c r="J10" s="2128"/>
      <c r="K10" s="111" t="s">
        <v>109</v>
      </c>
      <c r="L10" s="2128" t="s">
        <v>88</v>
      </c>
      <c r="M10" s="2128"/>
      <c r="N10" s="111" t="s">
        <v>131</v>
      </c>
      <c r="O10" s="111" t="s">
        <v>109</v>
      </c>
      <c r="P10" s="2128" t="s">
        <v>88</v>
      </c>
      <c r="Q10" s="2128"/>
      <c r="R10" s="111" t="s">
        <v>131</v>
      </c>
      <c r="S10" s="284" t="s">
        <v>109</v>
      </c>
      <c r="T10" s="2128" t="s">
        <v>88</v>
      </c>
      <c r="U10" s="2128"/>
      <c r="V10" s="284" t="s">
        <v>89</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D4968-8638-DB29-C0DF-180A1246752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1157</v>
      </c>
      <c r="E5" s="2238"/>
      <c r="F5" s="2238"/>
      <c r="G5" s="2238"/>
      <c r="H5" s="2238"/>
      <c r="I5" s="2238"/>
      <c r="J5" s="2238"/>
      <c r="V5" s="506">
        <v>63</v>
      </c>
    </row>
    <row customHeight="1" ht="15.75">
      <c r="C6" s="177"/>
      <c r="D6" s="2177" t="str">
        <f>IF(org=0,"Не определено",org)</f>
        <v>АО "Аэропорт Мурманск"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176" t="s">
        <v>301</v>
      </c>
      <c r="V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300</v>
      </c>
      <c r="E12" s="2371"/>
      <c r="F12" s="2371"/>
      <c r="G12" s="888"/>
      <c r="H12" s="888"/>
      <c r="I12" s="888"/>
      <c r="J12" s="888"/>
      <c r="K12" s="2200"/>
      <c r="U12" s="676"/>
      <c r="V12" s="759">
        <v>15</v>
      </c>
    </row>
    <row customHeight="1" ht="35.699999999999996">
      <c r="C13" s="177"/>
      <c r="D13" s="806" t="s">
        <v>88</v>
      </c>
      <c r="E13" s="808" t="s">
        <v>302</v>
      </c>
      <c r="F13" s="808" t="s">
        <v>566</v>
      </c>
      <c r="G13" s="809" t="s">
        <v>303</v>
      </c>
      <c r="H13" s="808" t="s">
        <v>390</v>
      </c>
      <c r="I13" s="809" t="s">
        <v>303</v>
      </c>
      <c r="J13" s="808" t="s">
        <v>390</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1158</v>
      </c>
      <c r="F17" s="522" t="s">
        <v>306</v>
      </c>
      <c r="G17" s="679"/>
      <c r="H17" s="679"/>
      <c r="I17" s="679"/>
      <c r="J17" s="679"/>
      <c r="K17" s="290" t="s">
        <v>1159</v>
      </c>
      <c r="V17" s="506">
        <v>0</v>
      </c>
    </row>
    <row customHeight="1" ht="48.29999999999999">
      <c r="A18" s="506"/>
      <c r="C18" s="527"/>
      <c r="D18" s="522">
        <v>3</v>
      </c>
      <c r="E18" s="280" t="s">
        <v>815</v>
      </c>
      <c r="F18" s="522" t="s">
        <v>306</v>
      </c>
      <c r="G18" s="810" t="s">
        <v>306</v>
      </c>
      <c r="H18" s="811" t="s">
        <v>306</v>
      </c>
      <c r="I18" s="522" t="s">
        <v>306</v>
      </c>
      <c r="J18" s="579" t="s">
        <v>306</v>
      </c>
      <c r="K18" s="290" t="s">
        <v>1160</v>
      </c>
      <c r="V18" s="506">
        <v>46</v>
      </c>
    </row>
    <row customHeight="1" ht="35.699999999999996">
      <c r="A19" s="506"/>
      <c r="C19" s="527"/>
      <c r="D19" s="540" t="s">
        <v>324</v>
      </c>
      <c r="E19" s="560" t="s">
        <v>817</v>
      </c>
      <c r="F19" s="522" t="s">
        <v>818</v>
      </c>
      <c r="G19" s="818"/>
      <c r="H19" s="107"/>
      <c r="I19" s="818"/>
      <c r="J19" s="819"/>
      <c r="K19" s="680"/>
      <c r="V19" s="506">
        <v>34</v>
      </c>
    </row>
    <row customHeight="1" ht="35.699999999999996">
      <c r="A20" s="506"/>
      <c r="C20" s="527"/>
      <c r="D20" s="1891" t="s">
        <v>332</v>
      </c>
      <c r="E20" s="560" t="s">
        <v>819</v>
      </c>
      <c r="F20" s="522" t="s">
        <v>820</v>
      </c>
      <c r="G20" s="818"/>
      <c r="H20" s="107"/>
      <c r="I20" s="818"/>
      <c r="J20" s="107"/>
      <c r="K20" s="680"/>
      <c r="V20" s="506">
        <v>34</v>
      </c>
    </row>
    <row customHeight="1" ht="48.29999999999999">
      <c r="A21" s="506"/>
      <c r="C21" s="527"/>
      <c r="D21" s="1891" t="s">
        <v>334</v>
      </c>
      <c r="E21" s="560" t="s">
        <v>821</v>
      </c>
      <c r="F21" s="522" t="s">
        <v>571</v>
      </c>
      <c r="G21" s="681"/>
      <c r="H21" s="107"/>
      <c r="I21" s="681"/>
      <c r="J21" s="107"/>
      <c r="K21" s="680"/>
      <c r="V21" s="506">
        <v>46</v>
      </c>
    </row>
    <row customHeight="1" ht="67.5" hidden="1">
      <c r="A22" s="506"/>
      <c r="C22" s="527"/>
      <c r="D22" s="522">
        <v>5</v>
      </c>
      <c r="E22" s="280" t="s">
        <v>1161</v>
      </c>
      <c r="F22" s="522" t="s">
        <v>558</v>
      </c>
      <c r="G22" s="682"/>
      <c r="H22" s="683"/>
      <c r="I22" s="682"/>
      <c r="J22" s="683"/>
      <c r="K22" s="290" t="s">
        <v>1162</v>
      </c>
      <c r="V22" s="506">
        <v>0</v>
      </c>
    </row>
    <row customHeight="1" ht="33.75" hidden="1">
      <c r="C23" s="452"/>
      <c r="D23" s="522">
        <v>6</v>
      </c>
      <c r="E23" s="280" t="s">
        <v>1163</v>
      </c>
      <c r="F23" s="522" t="s">
        <v>1164</v>
      </c>
      <c r="G23" s="682"/>
      <c r="H23" s="682"/>
      <c r="I23" s="682"/>
      <c r="J23" s="682"/>
      <c r="K23" s="290" t="s">
        <v>1165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3AE3D8-5C88-EAB8-9C48-19FA7F774AF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1166</v>
      </c>
      <c r="B1" s="1068" t="s">
        <v>1167</v>
      </c>
      <c r="C1" s="1068" t="s">
        <v>1168</v>
      </c>
      <c r="D1" s="1068" t="s">
        <v>1169</v>
      </c>
      <c r="E1" s="1068" t="s">
        <v>1170</v>
      </c>
      <c r="F1" s="1068" t="s">
        <v>1171</v>
      </c>
      <c r="G1" s="1068" t="s">
        <v>1172</v>
      </c>
      <c r="H1" s="1068" t="s">
        <v>1173</v>
      </c>
      <c r="I1" s="1068" t="s">
        <v>1174</v>
      </c>
      <c r="J1" s="1068" t="s">
        <v>1175</v>
      </c>
      <c r="K1" s="1068" t="s">
        <v>1176</v>
      </c>
      <c r="L1" s="1068" t="s">
        <v>1177</v>
      </c>
      <c r="M1" s="1068"/>
      <c r="N1" s="1068" t="s">
        <v>1178</v>
      </c>
      <c r="O1" s="1068" t="s">
        <v>1179</v>
      </c>
      <c r="P1" s="1068" t="s">
        <v>1180</v>
      </c>
      <c r="Q1" s="1068" t="s">
        <v>1181</v>
      </c>
      <c r="R1" s="1068" t="s">
        <v>1182</v>
      </c>
      <c r="S1" s="1068" t="s">
        <v>1183</v>
      </c>
      <c r="T1" s="1068" t="s">
        <v>1184</v>
      </c>
      <c r="U1" s="1068" t="s">
        <v>1185</v>
      </c>
      <c r="V1" s="1068"/>
      <c r="W1" s="798" t="s">
        <v>1186</v>
      </c>
      <c r="X1" s="1068" t="s">
        <v>1187</v>
      </c>
      <c r="Y1" s="1068" t="s">
        <v>1188</v>
      </c>
      <c r="Z1" s="1068"/>
      <c r="AA1" s="1068" t="s">
        <v>1189</v>
      </c>
      <c r="AB1" s="1068"/>
      <c r="AC1" s="1068" t="s">
        <v>1190</v>
      </c>
      <c r="AD1" s="1068"/>
      <c r="AF1" s="1068" t="s">
        <v>1191</v>
      </c>
      <c r="AH1" s="1068" t="s">
        <v>1192</v>
      </c>
      <c r="AI1" s="1068" t="s">
        <v>1193</v>
      </c>
      <c r="AK1" s="1068" t="s">
        <v>1194</v>
      </c>
      <c r="AM1" s="1068" t="s">
        <v>1195</v>
      </c>
      <c r="AP1" s="1068" t="s">
        <v>1196</v>
      </c>
      <c r="AQ1" s="1068" t="s">
        <v>1197</v>
      </c>
      <c r="AS1" s="1068" t="s">
        <v>1198</v>
      </c>
      <c r="AU1" s="1068" t="s">
        <v>1199</v>
      </c>
      <c r="AW1" s="1068" t="s">
        <v>1200</v>
      </c>
      <c r="AX1" s="1068" t="s">
        <v>1201</v>
      </c>
      <c r="AZ1" s="1153" t="s">
        <v>1202</v>
      </c>
      <c r="BB1" s="1068" t="s">
        <v>1203</v>
      </c>
      <c r="BC1" s="1068"/>
      <c r="BE1" s="1068" t="s">
        <v>1204</v>
      </c>
      <c r="BF1" s="1068" t="s">
        <v>1205</v>
      </c>
      <c r="BH1" s="1070" t="s">
        <v>808</v>
      </c>
      <c r="BI1" s="1071"/>
      <c r="BJ1" s="1072" t="s">
        <v>1206</v>
      </c>
      <c r="BK1" s="1071"/>
      <c r="BL1" s="1073" t="s">
        <v>907</v>
      </c>
      <c r="BM1" s="1071"/>
      <c r="BN1" s="1074" t="s">
        <v>1207</v>
      </c>
      <c r="BS1" s="1428"/>
    </row>
    <row customHeight="1" ht="11.25">
      <c r="A2" s="1075" t="s">
        <v>1208</v>
      </c>
      <c r="B2" s="1076">
        <v>2000</v>
      </c>
      <c r="C2" s="1076">
        <v>2022</v>
      </c>
      <c r="D2" s="1076" t="s">
        <v>66</v>
      </c>
      <c r="E2" s="1077" t="s">
        <v>1209</v>
      </c>
      <c r="F2" s="1077" t="s">
        <v>1210</v>
      </c>
      <c r="G2" s="1077" t="s">
        <v>1211</v>
      </c>
      <c r="H2" s="1078" t="s">
        <v>55</v>
      </c>
      <c r="I2" s="1077" t="s">
        <v>110</v>
      </c>
      <c r="J2" s="1077" t="s">
        <v>1212</v>
      </c>
      <c r="K2" s="1079" t="s">
        <v>1213</v>
      </c>
      <c r="L2" s="1080"/>
      <c r="M2" s="1079">
        <v>1</v>
      </c>
      <c r="N2" s="1163" t="s">
        <v>1214</v>
      </c>
      <c r="O2" s="1078" t="s">
        <v>1215</v>
      </c>
      <c r="P2" s="1081" t="s">
        <v>38</v>
      </c>
      <c r="Q2" s="1082" t="s">
        <v>1216</v>
      </c>
      <c r="R2" s="144" t="s">
        <v>1217</v>
      </c>
      <c r="S2" s="144" t="s">
        <v>1218</v>
      </c>
      <c r="T2" s="1083" t="s">
        <v>1219</v>
      </c>
      <c r="U2" s="1080" t="s">
        <v>1220</v>
      </c>
      <c r="V2" s="1084">
        <v>1</v>
      </c>
      <c r="W2" s="1085"/>
      <c r="X2" s="1085" t="s">
        <v>1221</v>
      </c>
      <c r="Y2" s="1076" t="s">
        <v>1222</v>
      </c>
      <c r="Z2" s="1086"/>
      <c r="AA2" s="1076" t="s">
        <v>1223</v>
      </c>
      <c r="AB2" s="1087" t="s">
        <v>1223</v>
      </c>
      <c r="AC2" s="1076" t="s">
        <v>1224</v>
      </c>
      <c r="AD2" s="1087" t="s">
        <v>1224</v>
      </c>
      <c r="AF2" s="1078" t="s">
        <v>1220</v>
      </c>
      <c r="AH2" s="1077" t="s">
        <v>1225</v>
      </c>
      <c r="AI2" s="1077" t="s">
        <v>1225</v>
      </c>
      <c r="AK2" s="1077" t="s">
        <v>1226</v>
      </c>
      <c r="AM2" s="1077" t="s">
        <v>1227</v>
      </c>
      <c r="AP2" s="1088" t="s">
        <v>1221</v>
      </c>
      <c r="AQ2" s="1089" t="s">
        <v>1221</v>
      </c>
      <c r="AS2" s="1076" t="s">
        <v>1228</v>
      </c>
      <c r="AU2" s="1121" t="s">
        <v>1229</v>
      </c>
      <c r="AW2" s="1121" t="s">
        <v>1230</v>
      </c>
      <c r="AX2" s="1121" t="s">
        <v>1230</v>
      </c>
      <c r="AZ2" s="1121" t="s">
        <v>53</v>
      </c>
      <c r="BB2" s="1121" t="s">
        <v>1231</v>
      </c>
      <c r="BC2" s="1121" t="s">
        <v>1232</v>
      </c>
      <c r="BE2" s="1121">
        <v>2000</v>
      </c>
      <c r="BF2" s="1121" t="s">
        <v>1233</v>
      </c>
    </row>
    <row customHeight="1" ht="11.25">
      <c r="A3" s="1075" t="s">
        <v>1234</v>
      </c>
      <c r="B3" s="1076">
        <v>2001</v>
      </c>
      <c r="C3" s="1076">
        <v>2023</v>
      </c>
      <c r="D3" s="1076" t="s">
        <v>19</v>
      </c>
      <c r="E3" s="1077" t="s">
        <v>1235</v>
      </c>
      <c r="F3" s="1077" t="s">
        <v>35</v>
      </c>
      <c r="G3" s="1077" t="s">
        <v>1236</v>
      </c>
      <c r="H3" s="1078" t="s">
        <v>1237</v>
      </c>
      <c r="I3" s="1077" t="s">
        <v>111</v>
      </c>
      <c r="J3" s="1077" t="s">
        <v>556</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1222</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1232</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90</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1222</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91</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168</v>
      </c>
      <c r="Y5" s="1076" t="s">
        <v>1314</v>
      </c>
      <c r="Z5" s="1092">
        <v>1</v>
      </c>
      <c r="AF5" s="1078" t="s">
        <v>1315</v>
      </c>
      <c r="AH5" s="1077" t="s">
        <v>1316</v>
      </c>
      <c r="AK5" s="1077" t="s">
        <v>1317</v>
      </c>
      <c r="AM5" s="1077" t="s">
        <v>1318</v>
      </c>
      <c r="AP5" s="1088" t="s">
        <v>168</v>
      </c>
      <c r="AQ5" s="1089" t="s">
        <v>168</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1221</v>
      </c>
      <c r="BS5" s="1430"/>
      <c r="BT5" s="1282">
        <v>64236871</v>
      </c>
      <c r="BU5" s="1069" t="s">
        <v>229</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112</v>
      </c>
      <c r="J6" s="1068" t="s">
        <v>1332</v>
      </c>
      <c r="L6" s="1080">
        <f>SUM(kind_of_control_method_filter)</f>
        <v>0</v>
      </c>
      <c r="N6" s="1093" t="s">
        <v>1333</v>
      </c>
      <c r="O6" s="1077" t="s">
        <v>1334</v>
      </c>
      <c r="R6" s="144" t="s">
        <v>1216</v>
      </c>
      <c r="T6" s="1078" t="s">
        <v>1335</v>
      </c>
      <c r="U6" s="1080" t="s">
        <v>1315</v>
      </c>
      <c r="V6" s="1084">
        <v>5</v>
      </c>
      <c r="W6" s="1085"/>
      <c r="X6" s="1076" t="s">
        <v>174</v>
      </c>
      <c r="Y6" s="1076" t="s">
        <v>1336</v>
      </c>
      <c r="Z6" s="1092"/>
      <c r="AA6" s="1095"/>
      <c r="AH6" s="1077" t="s">
        <v>1337</v>
      </c>
      <c r="AK6" s="1077" t="s">
        <v>1338</v>
      </c>
      <c r="AM6" s="1077" t="s">
        <v>1339</v>
      </c>
      <c r="AP6" s="1088" t="s">
        <v>174</v>
      </c>
      <c r="AQ6" s="1089" t="s">
        <v>174</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234</v>
      </c>
      <c r="BV6" s="1071"/>
      <c r="BW6" s="1696">
        <v>4213768</v>
      </c>
      <c r="BX6" s="1694" t="s">
        <v>254</v>
      </c>
      <c r="BZ6" s="1282">
        <v>64237510</v>
      </c>
      <c r="CA6" s="1069" t="s">
        <v>1347</v>
      </c>
    </row>
    <row customHeight="1" ht="11.25">
      <c r="A7" s="1075" t="s">
        <v>1348</v>
      </c>
      <c r="B7" s="1076">
        <v>2005</v>
      </c>
      <c r="E7" s="1077" t="s">
        <v>1349</v>
      </c>
      <c r="F7" s="1094"/>
      <c r="H7" s="1078" t="s">
        <v>1350</v>
      </c>
      <c r="I7" s="1077" t="s">
        <v>92</v>
      </c>
      <c r="J7" s="1077" t="s">
        <v>1351</v>
      </c>
      <c r="N7" s="1097" t="s">
        <v>1352</v>
      </c>
      <c r="O7" s="1077" t="s">
        <v>1353</v>
      </c>
      <c r="U7" s="1080" t="s">
        <v>19</v>
      </c>
      <c r="V7" s="371" t="s">
        <v>92</v>
      </c>
      <c r="W7" s="1085"/>
      <c r="X7" s="1076" t="s">
        <v>180</v>
      </c>
      <c r="Y7" s="1076" t="s">
        <v>1314</v>
      </c>
      <c r="Z7" s="1092"/>
      <c r="AA7" s="1095"/>
      <c r="AH7" s="1077" t="s">
        <v>1354</v>
      </c>
      <c r="AK7" s="1077" t="s">
        <v>1355</v>
      </c>
      <c r="AM7" s="1077" t="s">
        <v>1356</v>
      </c>
      <c r="AP7" s="1088" t="s">
        <v>180</v>
      </c>
      <c r="AQ7" s="1089" t="s">
        <v>180</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239</v>
      </c>
      <c r="BV7" s="1071"/>
      <c r="BW7" s="1696">
        <v>4213769</v>
      </c>
      <c r="BX7" s="1694" t="s">
        <v>1364</v>
      </c>
      <c r="BZ7" s="1282">
        <v>64237511</v>
      </c>
      <c r="CA7" s="1069" t="s">
        <v>269</v>
      </c>
    </row>
    <row customHeight="1" ht="11.25">
      <c r="A8" s="1075" t="s">
        <v>1365</v>
      </c>
      <c r="B8" s="1076">
        <v>2006</v>
      </c>
      <c r="E8" s="1077" t="s">
        <v>1366</v>
      </c>
      <c r="F8" s="1094"/>
      <c r="H8" s="1078" t="s">
        <v>1367</v>
      </c>
      <c r="I8" s="1077" t="s">
        <v>93</v>
      </c>
      <c r="J8" s="1077" t="s">
        <v>1368</v>
      </c>
      <c r="N8" s="1164" t="s">
        <v>1369</v>
      </c>
      <c r="O8" s="1077" t="s">
        <v>1370</v>
      </c>
      <c r="V8" s="371" t="s">
        <v>93</v>
      </c>
      <c r="W8" s="1085"/>
      <c r="X8" s="1076" t="s">
        <v>186</v>
      </c>
      <c r="Y8" s="1076" t="s">
        <v>1314</v>
      </c>
      <c r="Z8" s="1092"/>
      <c r="AA8" s="1095"/>
      <c r="AK8" s="1077" t="s">
        <v>1371</v>
      </c>
      <c r="AP8" s="1088" t="s">
        <v>186</v>
      </c>
      <c r="AQ8" s="1089" t="s">
        <v>186</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168</v>
      </c>
      <c r="BS8" s="1430"/>
      <c r="BT8" s="1282">
        <v>64236874</v>
      </c>
      <c r="BU8" s="1296" t="s">
        <v>1380</v>
      </c>
      <c r="BV8" s="1071"/>
      <c r="BW8" s="1696">
        <v>4213770</v>
      </c>
      <c r="BX8" s="1697" t="s">
        <v>1381</v>
      </c>
      <c r="BZ8" s="1282">
        <v>64237512</v>
      </c>
      <c r="CA8" s="1069" t="s">
        <v>264</v>
      </c>
    </row>
    <row customHeight="1" ht="11.25">
      <c r="A9" s="1075" t="s">
        <v>1382</v>
      </c>
      <c r="B9" s="1076">
        <v>2007</v>
      </c>
      <c r="E9" s="1077" t="s">
        <v>1383</v>
      </c>
      <c r="F9" s="1094"/>
      <c r="G9" s="1068" t="s">
        <v>1384</v>
      </c>
      <c r="H9" s="1068" t="s">
        <v>1385</v>
      </c>
      <c r="I9" s="1077" t="s">
        <v>113</v>
      </c>
      <c r="O9" s="1077" t="s">
        <v>1386</v>
      </c>
      <c r="V9" s="371" t="s">
        <v>113</v>
      </c>
      <c r="W9" s="1085"/>
      <c r="X9" s="1076" t="s">
        <v>192</v>
      </c>
      <c r="Y9" s="1076" t="s">
        <v>1222</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174</v>
      </c>
      <c r="BS9" s="1430"/>
      <c r="BT9" s="1282">
        <v>64236875</v>
      </c>
      <c r="BU9" s="1069" t="s">
        <v>244</v>
      </c>
      <c r="BV9" s="1071"/>
      <c r="BW9" s="1691"/>
      <c r="BX9" s="1691"/>
    </row>
    <row customHeight="1" ht="11.25">
      <c r="A10" s="1075" t="s">
        <v>1396</v>
      </c>
      <c r="B10" s="1076">
        <v>2008</v>
      </c>
      <c r="E10" s="1077" t="s">
        <v>1397</v>
      </c>
      <c r="F10" s="1094"/>
      <c r="G10" s="1077" t="s">
        <v>1398</v>
      </c>
      <c r="H10" s="1077" t="s">
        <v>1399</v>
      </c>
      <c r="I10" s="1077" t="s">
        <v>150</v>
      </c>
      <c r="J10" s="1068" t="s">
        <v>1400</v>
      </c>
      <c r="K10" s="1068" t="s">
        <v>1401</v>
      </c>
      <c r="O10" s="1077" t="s">
        <v>1402</v>
      </c>
      <c r="V10" s="372" t="s">
        <v>150</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180</v>
      </c>
      <c r="BS10" s="1430"/>
      <c r="BT10" s="1282">
        <v>64236876</v>
      </c>
      <c r="BU10" s="1069" t="s">
        <v>224</v>
      </c>
      <c r="BV10" s="1071"/>
      <c r="BW10" s="1691"/>
      <c r="BX10" s="1691"/>
    </row>
    <row customHeight="1" ht="11.25">
      <c r="A11" s="1075" t="s">
        <v>1412</v>
      </c>
      <c r="B11" s="1076">
        <v>2009</v>
      </c>
      <c r="E11" s="1077" t="s">
        <v>1413</v>
      </c>
      <c r="F11" s="1094"/>
      <c r="G11" s="1077" t="s">
        <v>1414</v>
      </c>
      <c r="H11" s="1077" t="s">
        <v>1415</v>
      </c>
      <c r="I11" s="1077" t="s">
        <v>151</v>
      </c>
      <c r="J11" s="1078" t="s">
        <v>1416</v>
      </c>
      <c r="K11" s="1100" t="s">
        <v>1417</v>
      </c>
      <c r="O11" s="1078" t="s">
        <v>1418</v>
      </c>
      <c r="V11" s="371" t="s">
        <v>151</v>
      </c>
      <c r="W11" s="276"/>
      <c r="X11" s="1085" t="s">
        <v>1388</v>
      </c>
      <c r="Y11" s="1076" t="s">
        <v>1419</v>
      </c>
      <c r="Z11" s="1092"/>
      <c r="AP11" s="1088" t="s">
        <v>192</v>
      </c>
      <c r="AQ11" s="1090" t="s">
        <v>192</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186</v>
      </c>
      <c r="BS11" s="1430"/>
      <c r="BW11" s="1691"/>
      <c r="BX11" s="1691"/>
    </row>
    <row customHeight="1" ht="11.25">
      <c r="A12" s="1075" t="s">
        <v>1426</v>
      </c>
      <c r="B12" s="1076">
        <v>2010</v>
      </c>
      <c r="E12" s="1077" t="s">
        <v>1427</v>
      </c>
      <c r="F12" s="1094"/>
      <c r="G12" s="1077" t="s">
        <v>1415</v>
      </c>
      <c r="I12" s="1077" t="s">
        <v>152</v>
      </c>
      <c r="J12" s="1078" t="s">
        <v>1428</v>
      </c>
      <c r="K12" s="1100" t="s">
        <v>1429</v>
      </c>
      <c r="O12" s="1078" t="s">
        <v>1216</v>
      </c>
      <c r="V12" s="371" t="s">
        <v>152</v>
      </c>
      <c r="W12" s="1090"/>
      <c r="X12" s="1085" t="s">
        <v>1430</v>
      </c>
      <c r="Y12" s="1076" t="s">
        <v>1222</v>
      </c>
      <c r="AP12" s="1088"/>
      <c r="AW12" s="1121" t="s">
        <v>151</v>
      </c>
      <c r="AX12" s="1121" t="s">
        <v>151</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153</v>
      </c>
      <c r="K13" s="1100" t="s">
        <v>1387</v>
      </c>
      <c r="V13" s="371" t="s">
        <v>153</v>
      </c>
      <c r="W13" s="1090"/>
      <c r="X13" s="1090"/>
      <c r="Y13" s="1090"/>
      <c r="AW13" s="1121" t="s">
        <v>152</v>
      </c>
      <c r="AX13" s="1121" t="s">
        <v>152</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154</v>
      </c>
      <c r="J14" s="1068" t="s">
        <v>1445</v>
      </c>
      <c r="N14" s="1068" t="s">
        <v>1446</v>
      </c>
      <c r="V14" s="1084">
        <v>13</v>
      </c>
      <c r="W14" s="1085"/>
      <c r="X14" s="1085" t="s">
        <v>1254</v>
      </c>
      <c r="Y14" s="1076" t="s">
        <v>1222</v>
      </c>
      <c r="AW14" s="1121" t="s">
        <v>153</v>
      </c>
      <c r="AX14" s="1121" t="s">
        <v>153</v>
      </c>
      <c r="AZ14" s="1068" t="s">
        <v>1447</v>
      </c>
      <c r="BB14" s="1121" t="s">
        <v>1448</v>
      </c>
      <c r="BC14" s="1121" t="s">
        <v>1440</v>
      </c>
      <c r="BE14" s="1121">
        <v>2012</v>
      </c>
      <c r="BH14" s="1069" t="s">
        <v>1363</v>
      </c>
      <c r="BJ14" s="1218" t="s">
        <v>1449</v>
      </c>
      <c r="BL14" s="1218" t="s">
        <v>1449</v>
      </c>
      <c r="BN14" s="1069" t="s">
        <v>1450</v>
      </c>
      <c r="BQ14" s="1282">
        <v>4213782</v>
      </c>
      <c r="BR14" s="1069" t="s">
        <v>192</v>
      </c>
      <c r="BS14" s="1430"/>
      <c r="BT14" s="1071"/>
      <c r="BU14" s="1071"/>
      <c r="BV14" s="1071"/>
      <c r="BW14" s="1695"/>
      <c r="BX14" s="1691"/>
    </row>
    <row customHeight="1" ht="19.5">
      <c r="A15" s="1075" t="s">
        <v>1451</v>
      </c>
      <c r="B15" s="1076">
        <v>2013</v>
      </c>
      <c r="E15" s="1699" t="s">
        <v>1452</v>
      </c>
      <c r="G15" s="1068" t="s">
        <v>1453</v>
      </c>
      <c r="H15" s="1068" t="s">
        <v>1454</v>
      </c>
      <c r="I15" s="1079" t="s">
        <v>155</v>
      </c>
      <c r="J15" s="1090" t="s">
        <v>583</v>
      </c>
      <c r="N15" s="1159" t="s">
        <v>1455</v>
      </c>
      <c r="X15" s="1088"/>
      <c r="AW15" s="1121" t="s">
        <v>154</v>
      </c>
      <c r="AX15" s="1121" t="s">
        <v>154</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1463</v>
      </c>
      <c r="J16" s="1090" t="s">
        <v>556</v>
      </c>
      <c r="N16" s="1159" t="s">
        <v>1464</v>
      </c>
      <c r="AW16" s="1121" t="s">
        <v>155</v>
      </c>
      <c r="AX16" s="1121" t="s">
        <v>155</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customHeight="1" ht="21">
      <c r="A17" s="1075" t="s">
        <v>1468</v>
      </c>
      <c r="B17" s="1076">
        <v>2015</v>
      </c>
      <c r="G17" s="1077" t="s">
        <v>1415</v>
      </c>
      <c r="H17" s="1077" t="s">
        <v>1415</v>
      </c>
      <c r="I17" s="1077" t="s">
        <v>99</v>
      </c>
      <c r="N17" s="1159" t="s">
        <v>1469</v>
      </c>
      <c r="X17" s="1088"/>
      <c r="AW17" s="1121" t="s">
        <v>1463</v>
      </c>
      <c r="AX17" s="1121" t="s">
        <v>1463</v>
      </c>
      <c r="AZ17" s="1121" t="s">
        <v>1470</v>
      </c>
      <c r="BB17" s="1121" t="s">
        <v>1471</v>
      </c>
      <c r="BC17" s="1121" t="s">
        <v>1323</v>
      </c>
      <c r="BE17" s="1121">
        <v>2015</v>
      </c>
      <c r="BH17" s="1069" t="s">
        <v>1411</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99</v>
      </c>
      <c r="AX18" s="1121" t="s">
        <v>99</v>
      </c>
      <c r="BB18" s="1121" t="s">
        <v>1482</v>
      </c>
      <c r="BC18" s="1121" t="s">
        <v>1323</v>
      </c>
      <c r="BE18" s="1121">
        <v>2016</v>
      </c>
      <c r="BH18" s="1069" t="s">
        <v>1425</v>
      </c>
      <c r="BJ18" s="1218" t="s">
        <v>1483</v>
      </c>
      <c r="BL18" s="1218" t="s">
        <v>1483</v>
      </c>
      <c r="BN18" s="1069" t="s">
        <v>1484</v>
      </c>
      <c r="BQ18" s="1433" t="s">
        <v>1295</v>
      </c>
      <c r="BR18" s="1160" t="s">
        <v>1296</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167</v>
      </c>
      <c r="I19" s="1077" t="s">
        <v>1494</v>
      </c>
      <c r="N19" s="1159" t="s">
        <v>1495</v>
      </c>
      <c r="X19" s="1088"/>
      <c r="AW19" s="1121" t="s">
        <v>1480</v>
      </c>
      <c r="AX19" s="1121" t="s">
        <v>1480</v>
      </c>
      <c r="AZ19" s="1068" t="s">
        <v>1496</v>
      </c>
      <c r="BB19" s="1121" t="s">
        <v>1497</v>
      </c>
      <c r="BC19" s="1121" t="s">
        <v>1323</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1440</v>
      </c>
      <c r="BE20" s="1121">
        <v>2018</v>
      </c>
      <c r="BH20" s="1069" t="s">
        <v>1436</v>
      </c>
      <c r="BJ20" s="1069" t="s">
        <v>1363</v>
      </c>
      <c r="BL20" s="1069" t="s">
        <v>1363</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1323</v>
      </c>
      <c r="BE21" s="1121">
        <v>2019</v>
      </c>
      <c r="BH21" s="1069" t="s">
        <v>1443</v>
      </c>
      <c r="BJ21" s="1069" t="s">
        <v>1379</v>
      </c>
      <c r="BL21" s="1069" t="s">
        <v>1379</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1323</v>
      </c>
      <c r="BE22" s="1121">
        <v>2020</v>
      </c>
      <c r="BH22" s="1069" t="s">
        <v>1450</v>
      </c>
      <c r="BJ22" s="1069" t="s">
        <v>1395</v>
      </c>
      <c r="BL22" s="1069" t="s">
        <v>1395</v>
      </c>
      <c r="BQ22" s="1282">
        <v>4190067</v>
      </c>
      <c r="BR22" s="1069" t="s">
        <v>1528</v>
      </c>
      <c r="BS22" s="1430"/>
      <c r="BT22" s="1282">
        <v>4189674</v>
      </c>
      <c r="BU22" s="1069" t="s">
        <v>1529</v>
      </c>
      <c r="BV22" s="1071"/>
      <c r="BW22" s="1071"/>
      <c r="CC22" s="1282">
        <v>4189711</v>
      </c>
      <c r="CD22" s="1069" t="s">
        <v>293</v>
      </c>
    </row>
    <row customHeight="1" ht="21">
      <c r="A23" s="1075" t="s">
        <v>1530</v>
      </c>
      <c r="B23" s="1076">
        <v>2021</v>
      </c>
      <c r="AW23" s="1121" t="s">
        <v>1531</v>
      </c>
      <c r="AX23" s="1121" t="s">
        <v>1531</v>
      </c>
      <c r="AZ23" s="1121" t="s">
        <v>1532</v>
      </c>
      <c r="BB23" s="1121" t="s">
        <v>1533</v>
      </c>
      <c r="BC23" s="1121" t="s">
        <v>1232</v>
      </c>
      <c r="BE23" s="1121">
        <v>2021</v>
      </c>
      <c r="BH23" s="1069" t="s">
        <v>1458</v>
      </c>
      <c r="BJ23" s="1069" t="s">
        <v>1411</v>
      </c>
      <c r="BL23" s="1069" t="s">
        <v>1411</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1467</v>
      </c>
      <c r="BJ24" s="1069" t="s">
        <v>1425</v>
      </c>
      <c r="BL24" s="1069" t="s">
        <v>1425</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1418</v>
      </c>
      <c r="BB26" s="1121" t="s">
        <v>1554</v>
      </c>
      <c r="BC26" s="1121" t="s">
        <v>1541</v>
      </c>
      <c r="BE26" s="1121">
        <v>2024</v>
      </c>
      <c r="BH26" s="1069" t="s">
        <v>1484</v>
      </c>
      <c r="BJ26" s="1069" t="s">
        <v>1436</v>
      </c>
      <c r="BL26" s="1069" t="s">
        <v>1436</v>
      </c>
      <c r="BQ26" s="1282">
        <v>4190071</v>
      </c>
      <c r="BR26" s="1069" t="s">
        <v>1555</v>
      </c>
      <c r="BS26" s="1430"/>
      <c r="BV26" s="1071"/>
      <c r="BW26" s="1071"/>
    </row>
    <row customHeight="1" ht="11.25">
      <c r="A27" s="1075" t="s">
        <v>1556</v>
      </c>
      <c r="B27" s="1076">
        <v>2025</v>
      </c>
      <c r="J27" s="177" t="s">
        <v>689</v>
      </c>
      <c r="AX27" s="1121" t="s">
        <v>1557</v>
      </c>
      <c r="BB27" s="1121" t="s">
        <v>1558</v>
      </c>
      <c r="BC27" s="1121" t="s">
        <v>1541</v>
      </c>
      <c r="BE27" s="1121">
        <v>2025</v>
      </c>
      <c r="BH27" s="1071" t="s">
        <v>22</v>
      </c>
      <c r="BJ27" s="1069" t="s">
        <v>1443</v>
      </c>
      <c r="BL27" s="1069" t="s">
        <v>1443</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1450</v>
      </c>
      <c r="BL28" s="1069" t="s">
        <v>1450</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01.04.2025</v>
      </c>
      <c r="F29" s="1106" t="str">
        <f>IF(TEMPLATE_GROUP="","",INDEX(EndDateList,MATCH(TEMPLATE_GROUP,CodeTemplateList,0),1))</f>
        <v>30.06.2025</v>
      </c>
      <c r="H29" s="1107" t="s">
        <v>1569</v>
      </c>
      <c r="AX29" s="1121" t="s">
        <v>1570</v>
      </c>
      <c r="AZ29" s="1121" t="s">
        <v>1217</v>
      </c>
      <c r="BB29" s="1121" t="s">
        <v>1418</v>
      </c>
      <c r="BC29" s="1092"/>
      <c r="BE29" s="1121">
        <v>2027</v>
      </c>
      <c r="BJ29" s="1069" t="s">
        <v>1458</v>
      </c>
      <c r="BL29" s="1069" t="s">
        <v>1458</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01.04.2025</v>
      </c>
      <c r="F32" s="1106" t="str">
        <f>IF(TEMPLATE_GROUP="","",INDEX(EndDateList,MATCH(TEMPLATE_GROUP,CodeTemplateList,0),1))</f>
        <v>30.06.2025</v>
      </c>
      <c r="H32" s="1111" t="s">
        <v>1580</v>
      </c>
      <c r="O32" s="1075" t="s">
        <v>1215</v>
      </c>
      <c r="AX32" s="1121" t="s">
        <v>1581</v>
      </c>
      <c r="AZ32" s="1121" t="s">
        <v>1311</v>
      </c>
      <c r="BE32" s="1121">
        <v>2030</v>
      </c>
      <c r="BJ32" s="1069" t="s">
        <v>1467</v>
      </c>
      <c r="BL32" s="1069" t="s">
        <v>1467</v>
      </c>
    </row>
    <row customHeight="1" ht="11.25">
      <c r="A33" s="1075" t="s">
        <v>1582</v>
      </c>
      <c r="O33" s="1075" t="s">
        <v>1240</v>
      </c>
      <c r="AX33" s="1121" t="s">
        <v>1583</v>
      </c>
      <c r="AZ33" s="1121" t="s">
        <v>1216</v>
      </c>
      <c r="BE33" s="1121">
        <v>2031</v>
      </c>
      <c r="BJ33" s="1069" t="s">
        <v>1473</v>
      </c>
      <c r="BL33" s="1069" t="s">
        <v>1473</v>
      </c>
    </row>
    <row customHeight="1" ht="11.25">
      <c r="A34" s="1075" t="s">
        <v>1584</v>
      </c>
      <c r="O34" s="1075" t="s">
        <v>1276</v>
      </c>
      <c r="AX34" s="1121" t="s">
        <v>1585</v>
      </c>
      <c r="BE34" s="1121">
        <v>2032</v>
      </c>
      <c r="BJ34" s="1069" t="s">
        <v>1484</v>
      </c>
      <c r="BL34" s="1069" t="s">
        <v>1484</v>
      </c>
    </row>
    <row customHeight="1" ht="11.25">
      <c r="A35" s="1075" t="s">
        <v>1586</v>
      </c>
      <c r="O35" s="1075" t="s">
        <v>1309</v>
      </c>
      <c r="AX35" s="1121" t="s">
        <v>1587</v>
      </c>
      <c r="AZ35" s="1068" t="s">
        <v>1588</v>
      </c>
      <c r="BE35" s="1121">
        <v>2033</v>
      </c>
      <c r="BL35" s="1069" t="s">
        <v>1589</v>
      </c>
    </row>
    <row customHeight="1" ht="11.25">
      <c r="A36" s="1871" t="s">
        <v>1590</v>
      </c>
      <c r="D36" s="1112" t="s">
        <v>1591</v>
      </c>
      <c r="E36" s="1113" t="s">
        <v>808</v>
      </c>
      <c r="F36" s="1114" t="str">
        <f>INDEX(E37:E41,MATCH(TEMPLATE_SPHERE,F37:F41,0))</f>
        <v>теплоснабжения</v>
      </c>
      <c r="G36" s="1114" t="str">
        <f>INDEX(G37:G41,MATCH(TEMPLATE_SPHERE,F37:F41,0))</f>
        <v>теплоснабжение</v>
      </c>
      <c r="O36" s="1075" t="s">
        <v>1334</v>
      </c>
      <c r="AX36" s="1121" t="s">
        <v>1592</v>
      </c>
      <c r="AZ36" s="1121" t="s">
        <v>1216</v>
      </c>
      <c r="BE36" s="1121">
        <v>2034</v>
      </c>
      <c r="BL36" s="1069" t="s">
        <v>1593</v>
      </c>
    </row>
    <row customHeight="1" ht="11.25">
      <c r="A37" s="1075" t="s">
        <v>1594</v>
      </c>
      <c r="E37" s="408" t="s">
        <v>1595</v>
      </c>
      <c r="F37" s="1115" t="s">
        <v>808</v>
      </c>
      <c r="G37" s="408" t="s">
        <v>1596</v>
      </c>
      <c r="O37" s="1075" t="s">
        <v>1353</v>
      </c>
      <c r="AX37" s="1121" t="s">
        <v>1597</v>
      </c>
      <c r="AZ37" s="1121" t="s">
        <v>1242</v>
      </c>
      <c r="BE37" s="1121">
        <v>2035</v>
      </c>
    </row>
    <row customHeight="1" ht="11.25">
      <c r="A38" s="1075" t="s">
        <v>1598</v>
      </c>
      <c r="E38" s="408" t="s">
        <v>1599</v>
      </c>
      <c r="F38" s="1116" t="s">
        <v>854</v>
      </c>
      <c r="G38" s="408" t="s">
        <v>1600</v>
      </c>
      <c r="O38" s="1075" t="s">
        <v>1370</v>
      </c>
      <c r="AX38" s="1121" t="s">
        <v>1601</v>
      </c>
      <c r="AZ38" s="1121" t="s">
        <v>1277</v>
      </c>
      <c r="BE38" s="1121">
        <v>2036</v>
      </c>
      <c r="BH38" s="1068" t="s">
        <v>1602</v>
      </c>
      <c r="BJ38" s="1068" t="s">
        <v>1603</v>
      </c>
      <c r="BL38" s="1068" t="s">
        <v>1604</v>
      </c>
      <c r="BN38" s="1068" t="s">
        <v>1605</v>
      </c>
    </row>
    <row customHeight="1" ht="11.25">
      <c r="A39" s="1075" t="s">
        <v>16</v>
      </c>
      <c r="E39" s="408" t="s">
        <v>1606</v>
      </c>
      <c r="F39" s="1116" t="s">
        <v>907</v>
      </c>
      <c r="G39" s="408" t="s">
        <v>1607</v>
      </c>
      <c r="O39" s="1075" t="s">
        <v>1386</v>
      </c>
      <c r="AX39" s="1121" t="s">
        <v>1608</v>
      </c>
      <c r="AZ39" s="1121" t="s">
        <v>1310</v>
      </c>
      <c r="BE39" s="1121">
        <v>2037</v>
      </c>
      <c r="BH39" s="1069" t="s">
        <v>1609</v>
      </c>
      <c r="BJ39" s="1218" t="s">
        <v>1609</v>
      </c>
      <c r="BL39" s="1218" t="s">
        <v>1609</v>
      </c>
      <c r="BN39" s="1069" t="s">
        <v>1610</v>
      </c>
    </row>
    <row customHeight="1" ht="11.25">
      <c r="A40" s="1075" t="s">
        <v>1611</v>
      </c>
      <c r="E40" s="408" t="s">
        <v>1612</v>
      </c>
      <c r="F40" s="1116" t="s">
        <v>894</v>
      </c>
      <c r="G40" s="408" t="s">
        <v>1613</v>
      </c>
      <c r="O40" s="1075" t="s">
        <v>1402</v>
      </c>
      <c r="AX40" s="1121" t="s">
        <v>1614</v>
      </c>
      <c r="BE40" s="1121">
        <v>2038</v>
      </c>
      <c r="BH40" s="1069" t="s">
        <v>1615</v>
      </c>
      <c r="BJ40" s="1218" t="s">
        <v>1028</v>
      </c>
      <c r="BL40" s="1218" t="s">
        <v>1028</v>
      </c>
      <c r="BN40" s="1069" t="s">
        <v>1062</v>
      </c>
    </row>
    <row customHeight="1" ht="11.25">
      <c r="A41" s="1075" t="s">
        <v>1616</v>
      </c>
      <c r="E41" s="408" t="s">
        <v>1617</v>
      </c>
      <c r="F41" s="1116" t="s">
        <v>1618</v>
      </c>
      <c r="G41" s="408" t="s">
        <v>1617</v>
      </c>
      <c r="O41" s="1075" t="s">
        <v>1418</v>
      </c>
      <c r="AX41" s="1121" t="s">
        <v>1619</v>
      </c>
      <c r="AZ41" s="1068" t="s">
        <v>1620</v>
      </c>
      <c r="BE41" s="1121">
        <v>2039</v>
      </c>
      <c r="BH41" s="1069" t="s">
        <v>1621</v>
      </c>
      <c r="BJ41" s="1218" t="s">
        <v>1024</v>
      </c>
      <c r="BL41" s="1218" t="s">
        <v>1024</v>
      </c>
      <c r="BN41" s="1069" t="s">
        <v>1049</v>
      </c>
    </row>
    <row customHeight="1" ht="11.25">
      <c r="A42" s="1075" t="s">
        <v>1622</v>
      </c>
      <c r="AX42" s="1121" t="s">
        <v>1623</v>
      </c>
      <c r="AZ42" s="1121" t="s">
        <v>1215</v>
      </c>
      <c r="BE42" s="1121">
        <v>2040</v>
      </c>
      <c r="BH42" s="1069" t="s">
        <v>1046</v>
      </c>
      <c r="BJ42" s="1218" t="s">
        <v>1026</v>
      </c>
      <c r="BL42" s="1218" t="s">
        <v>1026</v>
      </c>
      <c r="BN42" s="1069" t="s">
        <v>1624</v>
      </c>
    </row>
    <row customHeight="1" ht="11.25">
      <c r="A43" s="1075" t="s">
        <v>1625</v>
      </c>
      <c r="AX43" s="1121" t="s">
        <v>1626</v>
      </c>
      <c r="AZ43" s="1121" t="s">
        <v>1240</v>
      </c>
      <c r="BE43" s="1121">
        <v>2041</v>
      </c>
      <c r="BH43" s="1069" t="s">
        <v>1627</v>
      </c>
      <c r="BJ43" s="1218" t="s">
        <v>1621</v>
      </c>
      <c r="BL43" s="1218" t="s">
        <v>1621</v>
      </c>
      <c r="BN43" s="1069" t="s">
        <v>1628</v>
      </c>
    </row>
    <row customHeight="1" ht="11.25">
      <c r="A44" s="1075" t="s">
        <v>1629</v>
      </c>
      <c r="G44" s="1095">
        <f>YEAR(TODAY())</f>
        <v>2025</v>
      </c>
      <c r="I44" s="800" t="s">
        <v>1630</v>
      </c>
      <c r="J44" s="1090" t="s">
        <v>1631</v>
      </c>
      <c r="K44" s="1090" t="s">
        <v>1632</v>
      </c>
      <c r="AX44" s="1121" t="s">
        <v>1633</v>
      </c>
      <c r="AZ44" s="1121" t="s">
        <v>1276</v>
      </c>
      <c r="BE44" s="1121">
        <v>2042</v>
      </c>
      <c r="BH44" s="1069" t="s">
        <v>1634</v>
      </c>
      <c r="BJ44" s="1218" t="s">
        <v>1046</v>
      </c>
      <c r="BL44" s="1218" t="s">
        <v>1046</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1309</v>
      </c>
      <c r="BE45" s="1121">
        <v>2043</v>
      </c>
      <c r="BH45" s="1069" t="s">
        <v>1643</v>
      </c>
      <c r="BJ45" s="1218" t="s">
        <v>1040</v>
      </c>
      <c r="BL45" s="1218" t="s">
        <v>1040</v>
      </c>
      <c r="BN45" s="1069" t="s">
        <v>1644</v>
      </c>
    </row>
    <row customHeight="1" ht="11.25">
      <c r="A46" s="1075" t="s">
        <v>1645</v>
      </c>
      <c r="E46" s="408" t="s">
        <v>27</v>
      </c>
      <c r="F46" s="1115" t="s">
        <v>1646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1647</v>
      </c>
      <c r="AZ46" s="1121" t="s">
        <v>1334</v>
      </c>
      <c r="BE46" s="1121">
        <v>2044</v>
      </c>
      <c r="BH46" s="1069" t="s">
        <v>1049</v>
      </c>
      <c r="BJ46" s="1218" t="s">
        <v>1030</v>
      </c>
      <c r="BL46" s="1218" t="s">
        <v>1030</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1650</v>
      </c>
      <c r="AZ47" s="1121" t="s">
        <v>1353</v>
      </c>
      <c r="BE47" s="1121">
        <v>2045</v>
      </c>
      <c r="BH47" s="1069" t="s">
        <v>1624</v>
      </c>
      <c r="BJ47" s="1218" t="s">
        <v>1032</v>
      </c>
      <c r="BL47" s="1218" t="s">
        <v>1032</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1370</v>
      </c>
      <c r="BE48" s="1121">
        <v>2046</v>
      </c>
      <c r="BH48" s="1069" t="s">
        <v>1628</v>
      </c>
      <c r="BJ48" s="1218" t="s">
        <v>1034</v>
      </c>
      <c r="BL48" s="1218" t="s">
        <v>1034</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1661</v>
      </c>
      <c r="AZ49" s="1121" t="s">
        <v>1386</v>
      </c>
      <c r="BE49" s="1121">
        <v>2047</v>
      </c>
      <c r="BH49" s="1069" t="s">
        <v>1050</v>
      </c>
      <c r="BJ49" s="1218" t="s">
        <v>1036</v>
      </c>
      <c r="BL49" s="1218" t="s">
        <v>1036</v>
      </c>
    </row>
    <row customHeight="1" ht="11.25">
      <c r="A50" s="1075" t="s">
        <v>1662</v>
      </c>
      <c r="E50" s="408" t="s">
        <v>1663</v>
      </c>
      <c r="F50" s="1116" t="s">
        <v>1020</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1664</v>
      </c>
      <c r="AZ50" s="1121" t="s">
        <v>1402</v>
      </c>
      <c r="BE50" s="1121">
        <v>2048</v>
      </c>
      <c r="BH50" s="1069" t="s">
        <v>1635</v>
      </c>
      <c r="BJ50" s="1218" t="s">
        <v>1038</v>
      </c>
      <c r="BL50" s="1218" t="s">
        <v>1038</v>
      </c>
    </row>
    <row customHeight="1" ht="11.25">
      <c r="A51" s="1075" t="s">
        <v>1665</v>
      </c>
      <c r="E51" s="408" t="s">
        <v>1666</v>
      </c>
      <c r="F51" s="1116" t="s">
        <v>1667</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1418</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1673</v>
      </c>
      <c r="AZ52" s="1121" t="s">
        <v>1216</v>
      </c>
      <c r="BE52" s="1121">
        <v>2050</v>
      </c>
      <c r="BH52" s="1069" t="s">
        <v>1648</v>
      </c>
      <c r="BJ52" s="1218" t="s">
        <v>1049</v>
      </c>
      <c r="BL52" s="1218" t="s">
        <v>1049</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1218</v>
      </c>
      <c r="BE55" s="1121">
        <v>2053</v>
      </c>
      <c r="BH55" s="1071" t="s">
        <v>22</v>
      </c>
      <c r="BJ55" s="1218" t="s">
        <v>1050</v>
      </c>
      <c r="BL55" s="1218" t="s">
        <v>1050</v>
      </c>
    </row>
    <row customHeight="1" ht="11.25">
      <c r="A56" s="1075" t="s">
        <v>1683</v>
      </c>
      <c r="D56" s="1119" t="s">
        <v>1684</v>
      </c>
      <c r="E56" s="1096" t="s">
        <v>112</v>
      </c>
      <c r="F56" s="1075" t="s">
        <v>1685</v>
      </c>
      <c r="AX56" s="1121" t="s">
        <v>1686</v>
      </c>
      <c r="AZ56" s="1121" t="s">
        <v>1244</v>
      </c>
      <c r="BE56" s="1121">
        <v>2054</v>
      </c>
      <c r="BH56" s="1071" t="s">
        <v>22</v>
      </c>
      <c r="BJ56" s="1218" t="s">
        <v>1635</v>
      </c>
      <c r="BL56" s="1218" t="s">
        <v>1635</v>
      </c>
    </row>
    <row customHeight="1" ht="11.25">
      <c r="A57" s="1075" t="s">
        <v>1687</v>
      </c>
      <c r="D57" s="1119" t="s">
        <v>1688</v>
      </c>
      <c r="E57" s="1096" t="s">
        <v>112</v>
      </c>
      <c r="F57" s="1075" t="s">
        <v>1685</v>
      </c>
      <c r="AX57" s="1121" t="s">
        <v>1689</v>
      </c>
      <c r="AZ57" s="1121" t="s">
        <v>1279</v>
      </c>
      <c r="BE57" s="1121">
        <v>2055</v>
      </c>
      <c r="BJ57" s="1218" t="s">
        <v>1644</v>
      </c>
      <c r="BL57" s="1218" t="s">
        <v>1644</v>
      </c>
    </row>
    <row customHeight="1" ht="11.25">
      <c r="A58" s="1075" t="s">
        <v>1690</v>
      </c>
      <c r="D58" s="1119" t="s">
        <v>1691</v>
      </c>
      <c r="E58" s="1096" t="s">
        <v>112</v>
      </c>
      <c r="F58" s="1075" t="s">
        <v>1685</v>
      </c>
      <c r="AX58" s="1121" t="s">
        <v>1692</v>
      </c>
      <c r="BE58" s="1121">
        <v>2056</v>
      </c>
      <c r="BJ58" s="1218" t="s">
        <v>1648</v>
      </c>
      <c r="BL58" s="1218" t="s">
        <v>1648</v>
      </c>
    </row>
    <row customHeight="1" ht="11.25">
      <c r="A59" s="1075" t="s">
        <v>1693</v>
      </c>
      <c r="D59" s="1119" t="s">
        <v>133</v>
      </c>
      <c r="E59" s="1096" t="s">
        <v>1581</v>
      </c>
      <c r="F59" s="1075" t="s">
        <v>1694</v>
      </c>
      <c r="AX59" s="1121" t="s">
        <v>1695</v>
      </c>
      <c r="AZ59" s="1068" t="s">
        <v>1696</v>
      </c>
      <c r="BE59" s="1121">
        <v>2057</v>
      </c>
      <c r="BJ59" s="1218" t="s">
        <v>1651</v>
      </c>
      <c r="BL59" s="1218" t="s">
        <v>1651</v>
      </c>
    </row>
    <row customHeight="1" ht="11.25">
      <c r="A60" s="1075" t="s">
        <v>1697</v>
      </c>
      <c r="D60" s="1119" t="s">
        <v>1698</v>
      </c>
      <c r="E60" s="1096" t="s">
        <v>1581</v>
      </c>
      <c r="F60" s="1075" t="s">
        <v>1694</v>
      </c>
      <c r="AX60" s="1121" t="s">
        <v>1699</v>
      </c>
      <c r="AZ60" s="1121" t="s">
        <v>1219</v>
      </c>
      <c r="BE60" s="1121">
        <v>2058</v>
      </c>
      <c r="BJ60" s="1218" t="s">
        <v>1657</v>
      </c>
      <c r="BL60" s="1218" t="s">
        <v>1657</v>
      </c>
    </row>
    <row customHeight="1" ht="11.25">
      <c r="A61" s="1075" t="s">
        <v>1700</v>
      </c>
      <c r="D61" s="1119" t="s">
        <v>1701</v>
      </c>
      <c r="E61" s="1096" t="s">
        <v>1581</v>
      </c>
      <c r="F61" s="1075" t="s">
        <v>1694</v>
      </c>
      <c r="AX61" s="1121" t="s">
        <v>1702</v>
      </c>
      <c r="AZ61" s="1121" t="s">
        <v>1245</v>
      </c>
      <c r="BE61" s="1121">
        <v>2059</v>
      </c>
      <c r="BL61" s="1218" t="s">
        <v>1042</v>
      </c>
    </row>
    <row customHeight="1" ht="11.25">
      <c r="A62" s="1075" t="s">
        <v>1703</v>
      </c>
      <c r="D62" s="1119" t="s">
        <v>132</v>
      </c>
      <c r="E62" s="1096">
        <v>30</v>
      </c>
      <c r="F62" s="1075" t="s">
        <v>1694</v>
      </c>
      <c r="AZ62" s="1121" t="s">
        <v>1280</v>
      </c>
      <c r="BE62" s="1121">
        <v>2060</v>
      </c>
      <c r="BL62" s="1218" t="s">
        <v>1044</v>
      </c>
    </row>
    <row customHeight="1" ht="11.25">
      <c r="A63" s="1075" t="s">
        <v>1704</v>
      </c>
      <c r="D63" s="1119" t="s">
        <v>1705</v>
      </c>
      <c r="E63" s="1096">
        <v>30</v>
      </c>
      <c r="F63" s="1075" t="s">
        <v>1694</v>
      </c>
      <c r="AZ63" s="1121" t="s">
        <v>1312</v>
      </c>
      <c r="BE63" s="1121">
        <v>2061</v>
      </c>
    </row>
    <row customHeight="1" ht="11.25">
      <c r="A64" s="1075" t="s">
        <v>1706</v>
      </c>
      <c r="D64" s="1119" t="s">
        <v>1707</v>
      </c>
      <c r="E64" s="1096">
        <v>30</v>
      </c>
      <c r="F64" s="1075" t="s">
        <v>1694</v>
      </c>
      <c r="AZ64" s="1121" t="s">
        <v>1335</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1220</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1281</v>
      </c>
      <c r="BE69" s="1121">
        <v>2067</v>
      </c>
      <c r="BH69" s="1069" t="s">
        <v>1718</v>
      </c>
      <c r="BI69" s="1118" t="s">
        <v>110</v>
      </c>
      <c r="BJ69" s="1069" t="s">
        <v>1719</v>
      </c>
      <c r="BK69" s="1118" t="s">
        <v>110</v>
      </c>
      <c r="BL69" s="1069" t="s">
        <v>1720</v>
      </c>
      <c r="BM69" s="1071" t="s">
        <v>110</v>
      </c>
      <c r="BN69" s="1069" t="s">
        <v>1721</v>
      </c>
    </row>
    <row customHeight="1" ht="11.25">
      <c r="A70" s="1075" t="s">
        <v>1722</v>
      </c>
      <c r="AZ70" s="1121" t="s">
        <v>1313</v>
      </c>
      <c r="BE70" s="1121">
        <v>2068</v>
      </c>
      <c r="BH70" s="1069" t="s">
        <v>1723</v>
      </c>
      <c r="BJ70" s="1069" t="s">
        <v>1724</v>
      </c>
      <c r="BL70" s="1069" t="s">
        <v>1725</v>
      </c>
      <c r="BN70" s="1069" t="s">
        <v>1726</v>
      </c>
    </row>
    <row customHeight="1" ht="11.25">
      <c r="A71" s="1075" t="s">
        <v>1727</v>
      </c>
      <c r="AZ71" s="1121" t="s">
        <v>1315</v>
      </c>
      <c r="BE71" s="1121">
        <v>2069</v>
      </c>
      <c r="BH71" s="1069" t="s">
        <v>1728</v>
      </c>
      <c r="BI71" s="1118" t="s">
        <v>90</v>
      </c>
      <c r="BJ71" s="1069" t="s">
        <v>1729</v>
      </c>
      <c r="BK71" s="1118" t="s">
        <v>90</v>
      </c>
      <c r="BL71" s="1069" t="s">
        <v>1730</v>
      </c>
      <c r="BM71" s="1071" t="s">
        <v>90</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112</v>
      </c>
      <c r="BJ73" s="1069" t="s">
        <v>1737</v>
      </c>
      <c r="BK73" s="1118" t="s">
        <v>112</v>
      </c>
      <c r="BL73" s="1069" t="s">
        <v>1738</v>
      </c>
      <c r="BM73" s="1071" t="s">
        <v>112</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1229</v>
      </c>
      <c r="BH76" s="1069" t="s">
        <v>1749</v>
      </c>
      <c r="BJ76" s="1069" t="s">
        <v>1750</v>
      </c>
      <c r="BL76" s="1069" t="s">
        <v>1751</v>
      </c>
    </row>
    <row customHeight="1" ht="11.25">
      <c r="A77" s="1075" t="s">
        <v>1752</v>
      </c>
      <c r="AZ77" s="1121" t="s">
        <v>1256</v>
      </c>
    </row>
    <row customHeight="1" ht="11.25">
      <c r="A78" s="1075" t="s">
        <v>1753</v>
      </c>
      <c r="AZ78" s="1121" t="s">
        <v>1288</v>
      </c>
    </row>
    <row customHeight="1" ht="11.25">
      <c r="A79" s="1075" t="s">
        <v>1754</v>
      </c>
      <c r="AZ79" s="1121" t="s">
        <v>1319</v>
      </c>
      <c r="BH79" s="1068" t="s">
        <v>1755</v>
      </c>
      <c r="BJ79" s="1068" t="s">
        <v>1756</v>
      </c>
      <c r="BL79" s="1068" t="s">
        <v>1757</v>
      </c>
    </row>
    <row customHeight="1" ht="11.25">
      <c r="A80" s="1075" t="s">
        <v>1758</v>
      </c>
      <c r="AZ80" s="1121" t="s">
        <v>1340</v>
      </c>
      <c r="BH80" s="1069" t="s">
        <v>1759</v>
      </c>
      <c r="BJ80" s="1069" t="s">
        <v>1760</v>
      </c>
      <c r="BL80" s="1069" t="s">
        <v>1761</v>
      </c>
    </row>
    <row customHeight="1" ht="11.25">
      <c r="A81" s="1075" t="s">
        <v>1762</v>
      </c>
      <c r="AZ81" s="1121" t="s">
        <v>1357</v>
      </c>
      <c r="BH81" s="1069" t="s">
        <v>1763</v>
      </c>
      <c r="BJ81" s="1069" t="s">
        <v>1764</v>
      </c>
      <c r="BL81" s="1069" t="s">
        <v>1765</v>
      </c>
    </row>
    <row customHeight="1" ht="11.25">
      <c r="A82" s="1075" t="s">
        <v>1766</v>
      </c>
      <c r="AZ82" s="1121" t="s">
        <v>1372</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1020</v>
      </c>
    </row>
    <row customHeight="1" ht="11.25">
      <c r="A91" s="1075" t="s">
        <v>1795</v>
      </c>
      <c r="AZ91" s="1121" t="s">
        <v>1056</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1418</v>
      </c>
      <c r="BL100" s="1069" t="s">
        <v>1418</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571</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1216</v>
      </c>
    </row>
    <row customHeight="1" ht="11.25">
      <c r="AZ116" s="1902" t="s">
        <v>1837</v>
      </c>
      <c r="BA116" s="1903" t="s">
        <v>1838</v>
      </c>
      <c r="BH116" s="1069" t="s">
        <v>1242</v>
      </c>
    </row>
    <row customHeight="1" ht="11.25">
      <c r="BH117" s="1069" t="s">
        <v>1277</v>
      </c>
    </row>
    <row customHeight="1" ht="11.25">
      <c r="BH118" s="1069"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1E338-2768-3208-CF68-B670790C3D7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299</v>
      </c>
      <c r="J1" s="456" t="s">
        <v>14</v>
      </c>
    </row>
    <row customHeight="1" ht="22.5" hidden="1">
      <c r="A2" s="503"/>
      <c r="B2" s="503"/>
      <c r="C2" s="1731" t="s">
        <v>689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Мурманская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300</v>
      </c>
      <c r="E9" s="2206"/>
      <c r="F9" s="2206"/>
      <c r="G9" s="2209" t="s">
        <v>301</v>
      </c>
      <c r="J9" s="456">
        <v>11</v>
      </c>
    </row>
    <row customHeight="1" ht="11.549999999999999">
      <c r="A10" s="503"/>
      <c r="B10" s="503"/>
      <c r="C10" s="458"/>
      <c r="D10" s="1475" t="s">
        <v>88</v>
      </c>
      <c r="E10" s="1477" t="s">
        <v>302</v>
      </c>
      <c r="F10" s="1477" t="s">
        <v>303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"Аэропорт Мурманск"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1854</v>
      </c>
      <c r="F13" s="1522" t="s">
        <v>306</v>
      </c>
      <c r="G13" s="475"/>
      <c r="H13" s="1534"/>
      <c r="J13" s="456">
        <v>19</v>
      </c>
    </row>
    <row customHeight="1" ht="19.95">
      <c r="A14" s="503"/>
      <c r="B14" s="503"/>
      <c r="C14" s="458"/>
      <c r="D14" s="1524" t="s">
        <v>709</v>
      </c>
      <c r="E14" s="1525" t="s">
        <v>1855</v>
      </c>
      <c r="F14" s="1527"/>
      <c r="G14" s="1526" t="s">
        <v>1856</v>
      </c>
      <c r="H14" s="1534"/>
      <c r="J14" s="456">
        <v>19</v>
      </c>
    </row>
    <row customHeight="1" ht="19.95">
      <c r="A15" s="503"/>
      <c r="B15" s="503"/>
      <c r="C15" s="458"/>
      <c r="D15" s="1524" t="s">
        <v>307</v>
      </c>
      <c r="E15" s="1525" t="s">
        <v>1857</v>
      </c>
      <c r="F15" s="1527"/>
      <c r="G15" s="1526" t="s">
        <v>1858</v>
      </c>
      <c r="H15" s="1534"/>
      <c r="J15" s="456">
        <v>19</v>
      </c>
    </row>
    <row customHeight="1" ht="24">
      <c r="A16" s="503"/>
      <c r="B16" s="503"/>
      <c r="C16" s="458"/>
      <c r="D16" s="1524" t="s">
        <v>310</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91</v>
      </c>
      <c r="E18" s="1528" t="s">
        <v>1863</v>
      </c>
      <c r="F18" s="1527"/>
      <c r="G18" s="475" t="s">
        <v>1862</v>
      </c>
      <c r="H18" s="1534"/>
      <c r="I18" s="853"/>
      <c r="J18" s="456">
        <v>46</v>
      </c>
    </row>
    <row customHeight="1" ht="23.25">
      <c r="A19" s="503"/>
      <c r="B19" s="503"/>
      <c r="C19" s="458"/>
      <c r="D19" s="1521" t="s">
        <v>112</v>
      </c>
      <c r="E19" s="1528" t="s">
        <v>1864</v>
      </c>
      <c r="F19" s="1522" t="s">
        <v>306</v>
      </c>
      <c r="G19" s="2472" t="s">
        <v>1865</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19.95">
      <c r="A23" s="503"/>
      <c r="B23" s="503"/>
      <c r="C23" s="503"/>
      <c r="D23" s="1521" t="s">
        <v>93</v>
      </c>
      <c r="E23" s="1528" t="s">
        <v>1868</v>
      </c>
      <c r="F23" s="1532"/>
      <c r="G23" s="475" t="s">
        <v>1869</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135B8-2552-B9C8-7D6E-6ADEFC2E28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0BF88-2FC4-4DC8-2EA8-C0BE09A4392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689</v>
      </c>
      <c r="E2" s="1890"/>
      <c r="F2" s="1893" t="str">
        <f>IF(ROIV_INFO_NAME="","",ROIV_INFO_NAME)</f>
        <v>АО "Аэропорт Мурманск"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"Аэропорт Мурманск"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61DF8-39A8-E0F8-164B-CF55B425BB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689</v>
      </c>
      <c r="E2" s="1905"/>
      <c r="F2" s="1907" t="str">
        <f>IF(ROIV_INFO_NAME="","",ROIV_INFO_NAME)</f>
        <v>АО "Аэропорт Мурманск"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s="1820" customFormat="1" customHeight="1" ht="67.2">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"Аэропорт Мурманск"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A108F-7258-AA79-3127-0E844E7A258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689</v>
      </c>
      <c r="E2" s="2128">
        <v>1</v>
      </c>
      <c r="F2" s="2304" t="str">
        <f>IF(region_name="","",region_name)</f>
        <v>Мурманская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300</v>
      </c>
      <c r="F10" s="2128"/>
      <c r="G10" s="2128"/>
      <c r="H10" s="2128"/>
      <c r="I10" s="2128"/>
      <c r="J10" s="2128"/>
      <c r="K10" s="2128"/>
      <c r="L10" s="2128"/>
      <c r="M10" s="2102"/>
      <c r="N10" s="2479" t="s">
        <v>301</v>
      </c>
      <c r="O10" s="501"/>
      <c r="P10" s="501"/>
      <c r="Q10" s="508">
        <v>14</v>
      </c>
    </row>
    <row s="1820" customFormat="1" customHeight="1" ht="44.25">
      <c r="A11" s="1632"/>
      <c r="B11" s="1367"/>
      <c r="C11" s="1632"/>
      <c r="D11" s="1516"/>
      <c r="E11" s="2493" t="s">
        <v>88</v>
      </c>
      <c r="F11" s="2493" t="s">
        <v>304</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Мурманская область</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0A944-5878-C7D3-EB9B-3C191C52FFD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300</v>
      </c>
      <c r="E8" s="2210"/>
      <c r="F8" s="2210"/>
      <c r="G8" s="2210"/>
      <c r="H8" s="2210"/>
      <c r="I8" s="2210" t="s">
        <v>301</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390</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22</v>
      </c>
      <c r="C12" s="127"/>
      <c r="D12" s="129" t="s">
        <v>110</v>
      </c>
      <c r="E12" s="382"/>
      <c r="F12" s="382"/>
      <c r="G12" s="1735" t="s">
        <v>22</v>
      </c>
      <c r="H12" s="383"/>
      <c r="I12" s="2170" t="s">
        <v>1892</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6F87D-28DE-C098-65C7-39E91B7789E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88</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86C28-BAF5-E5BC-9298-81CFE98A28B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88</v>
      </c>
      <c r="E9" s="109" t="s">
        <v>287</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1896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0DC28-8008-DCD8-A258-81A71C5B29E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"Аэропорт Мурманск"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124</v>
      </c>
      <c r="G8" s="2194"/>
      <c r="H8" s="2193" t="s">
        <v>88</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customHeight="1" ht="23.25">
      <c r="D9" s="2128"/>
      <c r="E9" s="2128"/>
      <c r="F9" s="2176" t="s">
        <v>89</v>
      </c>
      <c r="G9" s="2176" t="s">
        <v>130</v>
      </c>
      <c r="H9" s="2195"/>
      <c r="I9" s="2196"/>
      <c r="J9" s="2102"/>
      <c r="K9" s="1560"/>
      <c r="L9" s="2128" t="s">
        <v>288</v>
      </c>
      <c r="M9" s="2102"/>
      <c r="N9" s="2193" t="s">
        <v>88</v>
      </c>
      <c r="O9" s="2194"/>
      <c r="P9" s="2128" t="s">
        <v>131</v>
      </c>
      <c r="Q9" s="1557"/>
      <c r="R9" s="2128" t="s">
        <v>288</v>
      </c>
      <c r="S9" s="2102"/>
      <c r="T9" s="2193" t="s">
        <v>88</v>
      </c>
      <c r="U9" s="2194"/>
      <c r="V9" s="2128" t="s">
        <v>131</v>
      </c>
      <c r="W9" s="1557"/>
      <c r="X9" s="2128" t="s">
        <v>288</v>
      </c>
      <c r="Y9" s="2102"/>
      <c r="Z9" s="2193" t="s">
        <v>88</v>
      </c>
      <c r="AA9" s="2194"/>
      <c r="AB9" s="2128" t="s">
        <v>289</v>
      </c>
      <c r="AC9" s="1557"/>
      <c r="AD9" s="2128" t="s">
        <v>288</v>
      </c>
      <c r="AE9" s="2102"/>
      <c r="AF9" s="2193" t="s">
        <v>88</v>
      </c>
      <c r="AG9" s="2194"/>
      <c r="AH9" s="2102" t="s">
        <v>289</v>
      </c>
      <c r="AI9" s="2128"/>
      <c r="AJ9" s="1575"/>
      <c r="BM9" s="294">
        <v>22</v>
      </c>
    </row>
    <row customHeight="1" ht="24">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customHeight="1" ht="15">
      <c r="D11" s="2184" t="s">
        <v>110</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C288A-3DE8-07F8-8CC1-3FAD7BBAA6E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EE718-0438-07ED-4BA8-F047DE4666B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689</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689</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689</v>
      </c>
      <c r="L34" s="1730" t="s">
        <v>110</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313</v>
      </c>
      <c r="B47" s="503"/>
      <c r="C47" s="2214"/>
      <c r="D47" s="446" t="str">
        <f>A47</f>
        <v>5.1</v>
      </c>
      <c r="E47" s="443" t="s">
        <v>314</v>
      </c>
      <c r="F47" s="1977" t="s">
        <v>306</v>
      </c>
      <c r="G47" s="445" t="s">
        <v>315</v>
      </c>
      <c r="H47" s="476"/>
      <c r="I47" s="853"/>
    </row>
    <row s="456" customFormat="1" customHeight="1" ht="22.5">
      <c r="A48" s="2203"/>
      <c r="B48" s="503"/>
      <c r="C48" s="2214"/>
      <c r="D48" s="441" t="str">
        <f>D47&amp;".1"</f>
        <v>5.1.1</v>
      </c>
      <c r="E48" s="440" t="s">
        <v>316</v>
      </c>
      <c r="F48" s="1978" t="s">
        <v>22</v>
      </c>
      <c r="G48" s="475"/>
      <c r="H48" s="476"/>
      <c r="I48" s="853"/>
    </row>
    <row s="456" customFormat="1" customHeight="1" ht="22.5">
      <c r="A49" s="2203"/>
      <c r="B49" s="503"/>
      <c r="C49" s="2214"/>
      <c r="D49" s="441" t="str">
        <f>D47&amp;".2"</f>
        <v>5.1.2</v>
      </c>
      <c r="E49" s="440" t="s">
        <v>317</v>
      </c>
      <c r="F49" s="1733" t="s">
        <v>22</v>
      </c>
      <c r="G49" s="445" t="s">
        <v>318</v>
      </c>
      <c r="H49" s="476"/>
      <c r="I49" s="853"/>
    </row>
    <row s="456" customFormat="1" customHeight="1" ht="22.5">
      <c r="A50" s="2203"/>
      <c r="B50" s="503"/>
      <c r="C50" s="2214"/>
      <c r="D50" s="441" t="str">
        <f>D47&amp;".3"</f>
        <v>5.1.3</v>
      </c>
      <c r="E50" s="440" t="s">
        <v>319</v>
      </c>
      <c r="F50" s="1978" t="s">
        <v>22</v>
      </c>
      <c r="G50" s="475"/>
      <c r="H50" s="476"/>
      <c r="I50" s="853"/>
    </row>
    <row s="456" customFormat="1" customHeight="1" ht="22.5">
      <c r="A51" s="2203"/>
      <c r="B51" s="503"/>
      <c r="C51" s="2214"/>
      <c r="D51" s="441" t="str">
        <f>D47&amp;".4"</f>
        <v>5.1.4</v>
      </c>
      <c r="E51" s="440" t="s">
        <v>320</v>
      </c>
      <c r="F51" s="1978" t="s">
        <v>22</v>
      </c>
      <c r="G51" s="445" t="s">
        <v>321</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392</v>
      </c>
      <c r="Q56" s="517" t="s">
        <v>393</v>
      </c>
      <c r="R56" s="518" t="s">
        <v>394</v>
      </c>
      <c r="S56" s="1637" t="s">
        <v>395</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customHeight="1" ht="11.25">
      <c r="A62" s="1816" t="s">
        <v>1915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110</v>
      </c>
      <c r="G139" s="2576" t="s">
        <v>22</v>
      </c>
      <c r="H139" s="290"/>
      <c r="I139" s="638" t="s">
        <v>110</v>
      </c>
      <c r="J139" s="1808" t="s">
        <v>1934</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C05C8-9B88-EB44-0D3B-7F23BE9D14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808</v>
      </c>
      <c r="E1" s="981" t="s">
        <v>854</v>
      </c>
      <c r="F1" s="981" t="s">
        <v>907</v>
      </c>
      <c r="G1" s="981" t="s">
        <v>894</v>
      </c>
      <c r="H1" s="981" t="s">
        <v>1618</v>
      </c>
    </row>
    <row customHeight="1" ht="9">
      <c r="A2" s="984" t="s">
        <v>1945</v>
      </c>
      <c r="B2" s="984"/>
      <c r="C2" s="985" t="str">
        <f>INDEX(TEMPLATE_NUMBER_FORM_LIST,MATCH(TEMPLATE_SPHERE,TEMPLATE_SPHERE_LIST,0))</f>
        <v>16</v>
      </c>
      <c r="D2" s="984" t="s">
        <v>99</v>
      </c>
      <c r="E2" s="984" t="s">
        <v>151</v>
      </c>
      <c r="F2" s="986" t="s">
        <v>151</v>
      </c>
      <c r="G2" s="984" t="s">
        <v>151</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1947</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1949</v>
      </c>
    </row>
    <row customHeight="1" ht="117">
      <c r="A5" s="847" t="s">
        <v>1950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1952</v>
      </c>
    </row>
    <row customHeight="1" ht="90">
      <c r="A6" s="847" t="s">
        <v>1953</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1954</v>
      </c>
      <c r="B7" s="847" t="s">
        <v>112</v>
      </c>
      <c r="C7" s="985" t="str">
        <f>IF(TEMPLATE_SPHERE="HEAT",D7,E7)</f>
        <v>Форма 11. Информация о расходах на капитальный и текущий ремонт основных средств</v>
      </c>
      <c r="D7" s="847" t="s">
        <v>1955</v>
      </c>
      <c r="E7" s="847" t="s">
        <v>1956</v>
      </c>
      <c r="F7" s="987"/>
      <c r="G7" s="987"/>
      <c r="H7" s="987"/>
    </row>
    <row customHeight="1" ht="108">
      <c r="A8" s="847" t="s">
        <v>1957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1157</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1AEE48-F7FB-C9D8-7116-CCBC424B814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808</v>
      </c>
      <c r="D2" s="842" t="s">
        <v>854</v>
      </c>
      <c r="E2" s="842" t="s">
        <v>907</v>
      </c>
      <c r="F2" s="842" t="s">
        <v>894</v>
      </c>
      <c r="G2" s="842" t="s">
        <v>1618</v>
      </c>
      <c r="H2" s="844"/>
      <c r="I2" s="844"/>
      <c r="J2" s="844"/>
      <c r="K2" s="844"/>
      <c r="L2" s="844"/>
      <c r="M2" s="844"/>
      <c r="N2" s="844"/>
      <c r="O2" s="842" t="s">
        <v>808</v>
      </c>
      <c r="P2" s="842" t="s">
        <v>854</v>
      </c>
      <c r="Q2" s="842" t="s">
        <v>894</v>
      </c>
      <c r="R2" s="842" t="s">
        <v>907</v>
      </c>
      <c r="S2" s="842" t="s">
        <v>1618</v>
      </c>
      <c r="T2" s="842" t="s">
        <v>808</v>
      </c>
      <c r="U2" s="842" t="s">
        <v>854</v>
      </c>
      <c r="V2" s="842" t="s">
        <v>894</v>
      </c>
      <c r="W2" s="842" t="s">
        <v>907</v>
      </c>
      <c r="X2" s="842" t="s">
        <v>1618</v>
      </c>
      <c r="Y2" s="842"/>
      <c r="Z2" s="842" t="s">
        <v>808</v>
      </c>
      <c r="AA2" s="851" t="s">
        <v>854</v>
      </c>
      <c r="AB2" s="842" t="s">
        <v>894</v>
      </c>
      <c r="AC2" s="842" t="s">
        <v>907</v>
      </c>
      <c r="AD2" s="842" t="s">
        <v>1618</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1650</v>
      </c>
      <c r="F11" s="2600" t="s">
        <v>2020</v>
      </c>
      <c r="G11" s="2600"/>
      <c r="H11" s="899" t="s">
        <v>2021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709</v>
      </c>
      <c r="P20" s="958" t="s">
        <v>709</v>
      </c>
      <c r="Q20" s="958" t="s">
        <v>709</v>
      </c>
      <c r="R20" s="958" t="s">
        <v>709</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307</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307</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310</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2058</v>
      </c>
      <c r="U25" s="847" t="s">
        <v>2058</v>
      </c>
      <c r="V25" s="847" t="s">
        <v>2058</v>
      </c>
      <c r="W25" s="847" t="s">
        <v>2058</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725</v>
      </c>
      <c r="P26" s="958" t="s">
        <v>719</v>
      </c>
      <c r="Q26" s="958" t="s">
        <v>2059</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2060</v>
      </c>
      <c r="V26" s="965" t="s">
        <v>2060</v>
      </c>
      <c r="W26" s="965" t="s">
        <v>2060</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727</v>
      </c>
      <c r="P27" s="958" t="s">
        <v>721</v>
      </c>
      <c r="Q27" s="958" t="s">
        <v>2061</v>
      </c>
      <c r="R27" s="958" t="s">
        <v>721</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729</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738</v>
      </c>
      <c r="P30" s="958" t="s">
        <v>729</v>
      </c>
      <c r="Q30" s="958" t="s">
        <v>738</v>
      </c>
      <c r="R30" s="958" t="s">
        <v>729</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732</v>
      </c>
      <c r="Q31" s="958" t="s">
        <v>2068</v>
      </c>
      <c r="R31" s="958" t="s">
        <v>732</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734</v>
      </c>
      <c r="Q32" s="958" t="s">
        <v>2071</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746</v>
      </c>
      <c r="P39" s="958" t="s">
        <v>740</v>
      </c>
      <c r="Q39" s="958" t="s">
        <v>746</v>
      </c>
      <c r="R39" s="958" t="s">
        <v>740</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742</v>
      </c>
      <c r="Q40" s="958" t="s">
        <v>2094</v>
      </c>
      <c r="R40" s="958" t="s">
        <v>742</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746</v>
      </c>
      <c r="Q43" s="958" t="s">
        <v>2105</v>
      </c>
      <c r="R43" s="958" t="s">
        <v>746</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2137</v>
      </c>
      <c r="U52" s="844" t="s">
        <v>2138</v>
      </c>
      <c r="V52" s="844" t="s">
        <v>2139</v>
      </c>
      <c r="W52" s="844" t="s">
        <v>2140</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1023</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2144</v>
      </c>
      <c r="V56" s="844" t="s">
        <v>2144</v>
      </c>
      <c r="W56" s="844" t="s">
        <v>2144</v>
      </c>
      <c r="X56" s="844"/>
      <c r="Y56" s="1001"/>
      <c r="Z56" s="847" t="s">
        <v>759</v>
      </c>
      <c r="AA56" s="847" t="s">
        <v>759</v>
      </c>
      <c r="AB56" s="847" t="s">
        <v>759</v>
      </c>
      <c r="AC56" s="847" t="s">
        <v>759</v>
      </c>
      <c r="AD56" s="847"/>
    </row>
    <row customHeight="1" ht="27">
      <c r="A57" s="846"/>
      <c r="B57" s="900">
        <v>40</v>
      </c>
      <c r="C57" s="844" t="s">
        <v>1025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2146</v>
      </c>
      <c r="V57" s="844" t="s">
        <v>2146</v>
      </c>
      <c r="W57" s="844" t="s">
        <v>2146</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629</v>
      </c>
      <c r="U60" s="844" t="s">
        <v>629</v>
      </c>
      <c r="V60" s="844" t="s">
        <v>629</v>
      </c>
      <c r="W60" s="844" t="s">
        <v>629</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634</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666</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674</v>
      </c>
      <c r="U89" s="844" t="s">
        <v>674</v>
      </c>
      <c r="V89" s="844" t="s">
        <v>674</v>
      </c>
      <c r="W89" s="844" t="s">
        <v>674</v>
      </c>
      <c r="X89" s="844"/>
      <c r="Y89" s="1001"/>
      <c r="Z89" s="847"/>
      <c r="AA89" s="850"/>
      <c r="AB89" s="847"/>
      <c r="AC89" s="847"/>
      <c r="AD89" s="847"/>
    </row>
    <row customHeight="1" ht="27">
      <c r="A90" s="846"/>
      <c r="B90" s="900">
        <v>73</v>
      </c>
      <c r="C90" s="844" t="s">
        <v>2199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1463</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1463</v>
      </c>
      <c r="P95" s="958"/>
      <c r="Q95" s="958"/>
      <c r="R95" s="958"/>
      <c r="S95" s="958"/>
      <c r="T95" s="844" t="s">
        <v>2208</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99</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2217</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2218</v>
      </c>
      <c r="P100" s="958"/>
      <c r="Q100" s="958"/>
      <c r="R100" s="958"/>
      <c r="S100" s="958"/>
      <c r="T100" s="844" t="s">
        <v>2219</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2220</v>
      </c>
      <c r="P101" s="958"/>
      <c r="Q101" s="958"/>
      <c r="R101" s="958"/>
      <c r="S101" s="958"/>
      <c r="T101" s="844" t="s">
        <v>2221</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1562</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31395-EF08-BF0E-1E06-4E8EED0ABAF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АО "Аэропорт Мурманск"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300</v>
      </c>
      <c r="M14" s="2128"/>
      <c r="N14" s="2128"/>
      <c r="O14" s="2128"/>
      <c r="P14" s="2128"/>
      <c r="Q14" s="2128"/>
      <c r="R14" s="2128"/>
      <c r="S14" s="2128"/>
      <c r="T14" s="2128"/>
      <c r="U14" s="2128"/>
      <c r="V14" s="2128"/>
      <c r="W14" s="2128"/>
      <c r="X14" s="2128" t="s">
        <v>301</v>
      </c>
      <c r="AD14" s="1156">
        <v>14</v>
      </c>
    </row>
    <row customHeight="1" ht="14.699999999999998">
      <c r="J15" s="377"/>
      <c r="K15" s="377"/>
      <c r="L15" s="2274" t="s">
        <v>88</v>
      </c>
      <c r="M15" s="2210" t="s">
        <v>428</v>
      </c>
      <c r="N15" s="302"/>
      <c r="O15" s="2275" t="s">
        <v>2227</v>
      </c>
      <c r="P15" s="2276"/>
      <c r="Q15" s="2276"/>
      <c r="R15" s="2276"/>
      <c r="S15" s="2276"/>
      <c r="T15" s="2276"/>
      <c r="U15" s="2277"/>
      <c r="V15" s="2278" t="s">
        <v>430</v>
      </c>
      <c r="W15" s="2281" t="s">
        <v>1147</v>
      </c>
      <c r="X15" s="2128"/>
      <c r="AD15" s="1156">
        <v>14</v>
      </c>
    </row>
    <row customHeight="1" ht="35.699999999999996">
      <c r="J16" s="377"/>
      <c r="K16" s="377"/>
      <c r="L16" s="2274"/>
      <c r="M16" s="2210"/>
      <c r="N16" s="1032"/>
      <c r="O16" s="2261" t="s">
        <v>433</v>
      </c>
      <c r="P16" s="2261" t="s">
        <v>434</v>
      </c>
      <c r="Q16" s="2263" t="s">
        <v>435</v>
      </c>
      <c r="R16" s="2264"/>
      <c r="S16" s="2263" t="s">
        <v>449</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410</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12F8F-D9E8-09A4-C928-07E2A75A70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43308-A328-3CD8-3498-5EB708F943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E6218-5BC8-FCBD-85F7-5E98E2A656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4E548-C2AC-A39F-71CC-F3F576FA1D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DD518-686B-96F8-C34F-A629B1AB60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E7194-B888-B713-9A98-CDC83D7C3A3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"Аэропорт Мурманск"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300</v>
      </c>
      <c r="E8" s="2206"/>
      <c r="F8" s="2206"/>
      <c r="G8" s="2209" t="s">
        <v>301</v>
      </c>
      <c r="J8" s="456">
        <v>11</v>
      </c>
    </row>
    <row customHeight="1" ht="11.549999999999999">
      <c r="A9" s="458"/>
      <c r="B9" s="503"/>
      <c r="C9" s="458"/>
      <c r="D9" s="473" t="s">
        <v>88</v>
      </c>
      <c r="E9" s="447" t="s">
        <v>302</v>
      </c>
      <c r="F9" s="447" t="s">
        <v>303</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304</v>
      </c>
      <c r="F11" s="1012" t="str">
        <f>IF(region_name="","",region_name)</f>
        <v>Мурманская область</v>
      </c>
      <c r="G11" s="1013" t="s">
        <v>305</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306</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307</v>
      </c>
      <c r="E14" s="1011" t="s">
        <v>308</v>
      </c>
      <c r="F14" s="1012" t="str">
        <f>IF(inn="","",inn)</f>
        <v>5105040715</v>
      </c>
      <c r="G14" s="1013" t="s">
        <v>309</v>
      </c>
      <c r="H14" s="476"/>
      <c r="J14" s="456">
        <v>0</v>
      </c>
    </row>
    <row customHeight="1" ht="22.5" hidden="1">
      <c r="A15" s="458"/>
      <c r="B15" s="503"/>
      <c r="C15" s="458"/>
      <c r="D15" s="1010" t="s">
        <v>310</v>
      </c>
      <c r="E15" s="1011" t="s">
        <v>311</v>
      </c>
      <c r="F15" s="1012" t="str">
        <f>IF(kpp="","",kpp)</f>
        <v>510501001</v>
      </c>
      <c r="G15" s="1013" t="s">
        <v>312</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313</v>
      </c>
      <c r="B19" s="503"/>
      <c r="C19" s="2214"/>
      <c r="D19" s="446" t="str">
        <f>A19</f>
        <v>5.1</v>
      </c>
      <c r="E19" s="443" t="s">
        <v>314</v>
      </c>
      <c r="F19" s="444" t="s">
        <v>306</v>
      </c>
      <c r="G19" s="445" t="s">
        <v>315</v>
      </c>
      <c r="H19" s="476"/>
      <c r="I19" s="853"/>
      <c r="J19" s="456">
        <v>0</v>
      </c>
    </row>
    <row customHeight="1" ht="24" hidden="1">
      <c r="A20" s="2203"/>
      <c r="B20" s="503"/>
      <c r="C20" s="2214"/>
      <c r="D20" s="441" t="str">
        <f>D19&amp;".1"</f>
        <v>5.1.1</v>
      </c>
      <c r="E20" s="440" t="s">
        <v>316</v>
      </c>
      <c r="F20" s="882" t="s">
        <v>22</v>
      </c>
      <c r="G20" s="475"/>
      <c r="H20" s="476"/>
      <c r="I20" s="853"/>
      <c r="J20" s="456">
        <v>0</v>
      </c>
    </row>
    <row customHeight="1" ht="22.5" hidden="1">
      <c r="A21" s="2203"/>
      <c r="B21" s="503"/>
      <c r="C21" s="2214"/>
      <c r="D21" s="441" t="str">
        <f>D19&amp;".2"</f>
        <v>5.1.2</v>
      </c>
      <c r="E21" s="440" t="s">
        <v>317</v>
      </c>
      <c r="F21" s="1734" t="s">
        <v>22</v>
      </c>
      <c r="G21" s="445" t="s">
        <v>318</v>
      </c>
      <c r="H21" s="476"/>
      <c r="I21" s="853"/>
      <c r="J21" s="456">
        <v>0</v>
      </c>
    </row>
    <row customHeight="1" ht="22.5" hidden="1">
      <c r="A22" s="2203"/>
      <c r="B22" s="503"/>
      <c r="C22" s="2214"/>
      <c r="D22" s="441" t="str">
        <f>D19&amp;".3"</f>
        <v>5.1.3</v>
      </c>
      <c r="E22" s="440" t="s">
        <v>319</v>
      </c>
      <c r="F22" s="882" t="s">
        <v>22</v>
      </c>
      <c r="G22" s="475"/>
      <c r="H22" s="476"/>
      <c r="I22" s="853"/>
      <c r="J22" s="456">
        <v>0</v>
      </c>
    </row>
    <row customHeight="1" ht="22.5" hidden="1">
      <c r="A23" s="2203"/>
      <c r="B23" s="503"/>
      <c r="C23" s="2214"/>
      <c r="D23" s="441" t="str">
        <f>D19&amp;".4"</f>
        <v>5.1.4</v>
      </c>
      <c r="E23" s="440" t="s">
        <v>320</v>
      </c>
      <c r="F23" s="882" t="s">
        <v>22</v>
      </c>
      <c r="G23" s="445" t="s">
        <v>321</v>
      </c>
      <c r="H23" s="476"/>
      <c r="I23" s="853"/>
      <c r="J23" s="456">
        <v>0</v>
      </c>
    </row>
    <row customHeight="1" ht="22.5" hidden="1">
      <c r="A24" s="1979"/>
      <c r="B24" s="503"/>
      <c r="C24" s="493"/>
      <c r="D24" s="468"/>
      <c r="E24" s="1169" t="s">
        <v>322</v>
      </c>
      <c r="F24" s="469"/>
      <c r="G24" s="470"/>
      <c r="H24" s="476"/>
      <c r="I24" s="853"/>
      <c r="J24" s="456">
        <v>0</v>
      </c>
    </row>
    <row s="502" customFormat="1" customHeight="1" ht="24.75" hidden="1">
      <c r="A25" s="458"/>
      <c r="B25" s="503"/>
      <c r="C25" s="503"/>
      <c r="D25" s="1007" t="s">
        <v>90</v>
      </c>
      <c r="E25" s="1009" t="s">
        <v>323</v>
      </c>
      <c r="F25" s="1014" t="s">
        <v>306</v>
      </c>
      <c r="G25" s="1009"/>
      <c r="J25" s="502">
        <v>0</v>
      </c>
    </row>
    <row s="502" customFormat="1" customHeight="1" ht="11.25" hidden="1">
      <c r="A26" s="458"/>
      <c r="B26" s="503"/>
      <c r="C26" s="503"/>
      <c r="D26" s="1007" t="s">
        <v>324</v>
      </c>
      <c r="E26" s="1008" t="s">
        <v>325</v>
      </c>
      <c r="F26" s="1014" t="s">
        <v>306</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306</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338</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338</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339</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340</v>
      </c>
      <c r="H44" s="476"/>
      <c r="J44" s="456">
        <v>22</v>
      </c>
    </row>
    <row customHeight="1" ht="23.25">
      <c r="A45" s="458"/>
      <c r="B45" s="503"/>
      <c r="C45" s="458"/>
      <c r="D45" s="441">
        <f>D44+1</f>
        <v>12</v>
      </c>
      <c r="E45" s="439" t="s">
        <v>341</v>
      </c>
      <c r="F45" s="444" t="s">
        <v>306</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342</v>
      </c>
      <c r="H46" s="476"/>
      <c r="J46" s="456">
        <v>23</v>
      </c>
    </row>
    <row customHeight="1" ht="24">
      <c r="A47" s="2203"/>
      <c r="B47" s="503"/>
      <c r="C47" s="493"/>
      <c r="D47" s="441" t="str">
        <f>D45&amp;".2"</f>
        <v>12.2</v>
      </c>
      <c r="E47" s="443" t="s">
        <v>343</v>
      </c>
      <c r="F47" s="491"/>
      <c r="G47" s="438" t="s">
        <v>344</v>
      </c>
      <c r="H47" s="476"/>
      <c r="J47" s="456">
        <v>23</v>
      </c>
    </row>
    <row customHeight="1" ht="24">
      <c r="A48" s="2203"/>
      <c r="B48" s="503"/>
      <c r="C48" s="493"/>
      <c r="D48" s="441" t="str">
        <f>D45&amp;".3"</f>
        <v>12.3</v>
      </c>
      <c r="E48" s="443" t="s">
        <v>345</v>
      </c>
      <c r="F48" s="491"/>
      <c r="G48" s="438" t="s">
        <v>346</v>
      </c>
      <c r="H48" s="476"/>
      <c r="J48" s="456">
        <v>23</v>
      </c>
    </row>
    <row customHeight="1" ht="24">
      <c r="A49" s="2203"/>
      <c r="B49" s="503"/>
      <c r="C49" s="493"/>
      <c r="D49" s="441" t="str">
        <f>IF(TEMPLATE_SPHERE="TKO",D45&amp;".0",D45&amp;".4")</f>
        <v>12.4</v>
      </c>
      <c r="E49" s="437" t="s">
        <v>347</v>
      </c>
      <c r="F49" s="1686"/>
      <c r="G49" s="1763" t="s">
        <v>348</v>
      </c>
      <c r="H49" s="476"/>
      <c r="J49" s="456">
        <v>23</v>
      </c>
    </row>
    <row customHeight="1" ht="24">
      <c r="A50" s="458"/>
      <c r="B50" s="503"/>
      <c r="C50" s="458"/>
      <c r="D50" s="468"/>
      <c r="E50" s="416" t="s">
        <v>349</v>
      </c>
      <c r="F50" s="469"/>
      <c r="G50" s="1763" t="s">
        <v>350</v>
      </c>
      <c r="H50" s="477"/>
      <c r="J50" s="456">
        <v>23</v>
      </c>
    </row>
    <row customHeight="1" ht="24">
      <c r="A51" s="859"/>
      <c r="B51" s="503"/>
      <c r="C51" s="493"/>
      <c r="D51" s="441">
        <f>D45+1</f>
        <v>13</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0E5E2-4A8D-AC88-5178-70E7BB0291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D52B8-08C8-D502-E11B-7CA3578E5C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4B05A-C6C8-05A7-A987-630FF589BA4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44822-524B-4156-0E88-89CC682F6FF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27BB8-D3A8-1208-65D7-.D3887F0D3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16418-E63A-3A48-264E-6DBBE26D7E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357A1-A766-CA68-8773-E0EC05B2C8EB}" mc:Ignorable="x14ac xr xr2 xr3">
  <sheetPr>
    <tabColor rgb="FFFFCC99"/>
  </sheetPr>
  <dimension ref="A1:I21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2251</v>
      </c>
      <c r="H2" s="1851" t="s">
        <v>22</v>
      </c>
      <c r="I2" s="1851" t="s">
        <v>808</v>
      </c>
    </row>
    <row customHeight="1" ht="11.25">
      <c r="A3" s="1851" t="s">
        <v>2246</v>
      </c>
      <c r="B3" s="1851" t="s">
        <v>16</v>
      </c>
      <c r="C3" s="1851" t="s">
        <v>2252</v>
      </c>
      <c r="D3" s="1851" t="s">
        <v>2248</v>
      </c>
      <c r="E3" s="1851" t="s">
        <v>2249</v>
      </c>
      <c r="F3" s="1851" t="s">
        <v>2253</v>
      </c>
      <c r="G3" s="1851" t="s">
        <v>2254</v>
      </c>
      <c r="H3" s="1851" t="s">
        <v>22</v>
      </c>
      <c r="I3" s="1851" t="s">
        <v>808</v>
      </c>
    </row>
    <row customHeight="1" ht="11.25">
      <c r="A4" s="1851" t="s">
        <v>2246</v>
      </c>
      <c r="B4" s="1851" t="s">
        <v>16</v>
      </c>
      <c r="C4" s="1851" t="s">
        <v>13</v>
      </c>
      <c r="D4" s="1851" t="s">
        <v>46</v>
      </c>
      <c r="E4" s="1851" t="s">
        <v>49</v>
      </c>
      <c r="F4" s="1851" t="s">
        <v>51</v>
      </c>
      <c r="G4" s="1851" t="s">
        <v>22</v>
      </c>
      <c r="H4" s="1851" t="s">
        <v>22</v>
      </c>
      <c r="I4" s="1851" t="s">
        <v>808</v>
      </c>
    </row>
    <row customHeight="1" ht="11.25">
      <c r="A5" s="1851" t="s">
        <v>2246</v>
      </c>
      <c r="B5" s="1851" t="s">
        <v>16</v>
      </c>
      <c r="C5" s="1851" t="s">
        <v>2255</v>
      </c>
      <c r="D5" s="1851" t="s">
        <v>2256</v>
      </c>
      <c r="E5" s="1851" t="s">
        <v>2257</v>
      </c>
      <c r="F5" s="1851" t="s">
        <v>2258</v>
      </c>
      <c r="G5" s="1851" t="s">
        <v>2259</v>
      </c>
      <c r="H5" s="1851" t="s">
        <v>22</v>
      </c>
      <c r="I5" s="1851" t="s">
        <v>808</v>
      </c>
    </row>
    <row customHeight="1" ht="11.25">
      <c r="A6" s="1851" t="s">
        <v>2246</v>
      </c>
      <c r="B6" s="1851" t="s">
        <v>16</v>
      </c>
      <c r="C6" s="1851" t="s">
        <v>2260</v>
      </c>
      <c r="D6" s="1851" t="s">
        <v>2261</v>
      </c>
      <c r="E6" s="1851" t="s">
        <v>2262</v>
      </c>
      <c r="F6" s="1851" t="s">
        <v>2263</v>
      </c>
      <c r="G6" s="1851" t="s">
        <v>22</v>
      </c>
      <c r="H6" s="1851" t="s">
        <v>22</v>
      </c>
      <c r="I6" s="1851" t="s">
        <v>808</v>
      </c>
    </row>
    <row customHeight="1" ht="11.25">
      <c r="A7" s="1851" t="s">
        <v>2246</v>
      </c>
      <c r="B7" s="1851" t="s">
        <v>16</v>
      </c>
      <c r="C7" s="1851" t="s">
        <v>2264</v>
      </c>
      <c r="D7" s="1851" t="s">
        <v>2265</v>
      </c>
      <c r="E7" s="1851" t="s">
        <v>2266</v>
      </c>
      <c r="F7" s="1851" t="s">
        <v>2267</v>
      </c>
      <c r="G7" s="1851" t="s">
        <v>2268</v>
      </c>
      <c r="H7" s="1851" t="s">
        <v>22</v>
      </c>
      <c r="I7" s="1851" t="s">
        <v>808</v>
      </c>
    </row>
    <row customHeight="1" ht="11.25">
      <c r="A8" s="1851" t="s">
        <v>2246</v>
      </c>
      <c r="B8" s="1851" t="s">
        <v>16</v>
      </c>
      <c r="C8" s="1851" t="s">
        <v>2269</v>
      </c>
      <c r="D8" s="1851" t="s">
        <v>2270</v>
      </c>
      <c r="E8" s="1851" t="s">
        <v>2271</v>
      </c>
      <c r="F8" s="1851" t="s">
        <v>2272</v>
      </c>
      <c r="G8" s="1851" t="s">
        <v>22</v>
      </c>
      <c r="H8" s="1851" t="s">
        <v>22</v>
      </c>
      <c r="I8" s="1851" t="s">
        <v>808</v>
      </c>
    </row>
    <row customHeight="1" ht="11.25">
      <c r="A9" s="1851" t="s">
        <v>2246</v>
      </c>
      <c r="B9" s="1851" t="s">
        <v>16</v>
      </c>
      <c r="C9" s="1851" t="s">
        <v>2273</v>
      </c>
      <c r="D9" s="1851" t="s">
        <v>2274</v>
      </c>
      <c r="E9" s="1851" t="s">
        <v>2275</v>
      </c>
      <c r="F9" s="1851" t="s">
        <v>2276</v>
      </c>
      <c r="G9" s="1851" t="s">
        <v>22</v>
      </c>
      <c r="H9" s="1851" t="s">
        <v>22</v>
      </c>
      <c r="I9" s="1851" t="s">
        <v>808</v>
      </c>
    </row>
    <row customHeight="1" ht="11.25">
      <c r="A10" s="1851" t="s">
        <v>2246</v>
      </c>
      <c r="B10" s="1851" t="s">
        <v>16</v>
      </c>
      <c r="C10" s="1851" t="s">
        <v>2277</v>
      </c>
      <c r="D10" s="1851" t="s">
        <v>2278</v>
      </c>
      <c r="E10" s="1851" t="s">
        <v>2279</v>
      </c>
      <c r="F10" s="1851" t="s">
        <v>2276</v>
      </c>
      <c r="G10" s="1851" t="s">
        <v>2280</v>
      </c>
      <c r="H10" s="1851" t="s">
        <v>22</v>
      </c>
      <c r="I10" s="1851" t="s">
        <v>808</v>
      </c>
    </row>
    <row customHeight="1" ht="11.25">
      <c r="A11" s="1851" t="s">
        <v>2246</v>
      </c>
      <c r="B11" s="1851" t="s">
        <v>16</v>
      </c>
      <c r="C11" s="1851" t="s">
        <v>2281</v>
      </c>
      <c r="D11" s="1851" t="s">
        <v>2282</v>
      </c>
      <c r="E11" s="1851" t="s">
        <v>2283</v>
      </c>
      <c r="F11" s="1851" t="s">
        <v>2276</v>
      </c>
      <c r="G11" s="1851" t="s">
        <v>22</v>
      </c>
      <c r="H11" s="1851" t="s">
        <v>22</v>
      </c>
      <c r="I11" s="1851" t="s">
        <v>808</v>
      </c>
    </row>
    <row customHeight="1" ht="11.25">
      <c r="A12" s="1851" t="s">
        <v>2246</v>
      </c>
      <c r="B12" s="1851" t="s">
        <v>16</v>
      </c>
      <c r="C12" s="1851" t="s">
        <v>2284</v>
      </c>
      <c r="D12" s="1851" t="s">
        <v>2285</v>
      </c>
      <c r="E12" s="1851" t="s">
        <v>2286</v>
      </c>
      <c r="F12" s="1851" t="s">
        <v>2287</v>
      </c>
      <c r="G12" s="1851" t="s">
        <v>22</v>
      </c>
      <c r="H12" s="1851" t="s">
        <v>22</v>
      </c>
      <c r="I12" s="1851" t="s">
        <v>808</v>
      </c>
    </row>
    <row customHeight="1" ht="11.25">
      <c r="A13" s="1851" t="s">
        <v>2246</v>
      </c>
      <c r="B13" s="1851" t="s">
        <v>16</v>
      </c>
      <c r="C13" s="1851" t="s">
        <v>2288</v>
      </c>
      <c r="D13" s="1851" t="s">
        <v>2289</v>
      </c>
      <c r="E13" s="1851" t="s">
        <v>2290</v>
      </c>
      <c r="F13" s="1851" t="s">
        <v>2291</v>
      </c>
      <c r="G13" s="1851" t="s">
        <v>2292</v>
      </c>
      <c r="H13" s="1851" t="s">
        <v>22</v>
      </c>
      <c r="I13" s="1851" t="s">
        <v>808</v>
      </c>
    </row>
    <row customHeight="1" ht="11.25">
      <c r="A14" s="1851" t="s">
        <v>2246</v>
      </c>
      <c r="B14" s="1851" t="s">
        <v>16</v>
      </c>
      <c r="C14" s="1851" t="s">
        <v>2293</v>
      </c>
      <c r="D14" s="1851" t="s">
        <v>2294</v>
      </c>
      <c r="E14" s="1851" t="s">
        <v>2295</v>
      </c>
      <c r="F14" s="1851" t="s">
        <v>2296</v>
      </c>
      <c r="G14" s="1851" t="s">
        <v>22</v>
      </c>
      <c r="H14" s="1851" t="s">
        <v>22</v>
      </c>
      <c r="I14" s="1851" t="s">
        <v>808</v>
      </c>
    </row>
    <row customHeight="1" ht="11.25">
      <c r="A15" s="1851" t="s">
        <v>2246</v>
      </c>
      <c r="B15" s="1851" t="s">
        <v>16</v>
      </c>
      <c r="C15" s="1851" t="s">
        <v>2297</v>
      </c>
      <c r="D15" s="1851" t="s">
        <v>2298</v>
      </c>
      <c r="E15" s="1851" t="s">
        <v>2299</v>
      </c>
      <c r="F15" s="1851" t="s">
        <v>2300</v>
      </c>
      <c r="G15" s="1851" t="s">
        <v>2301</v>
      </c>
      <c r="H15" s="1851" t="s">
        <v>22</v>
      </c>
      <c r="I15" s="1851" t="s">
        <v>808</v>
      </c>
    </row>
    <row customHeight="1" ht="11.25">
      <c r="A16" s="1851" t="s">
        <v>2246</v>
      </c>
      <c r="B16" s="1851" t="s">
        <v>16</v>
      </c>
      <c r="C16" s="1851" t="s">
        <v>2302</v>
      </c>
      <c r="D16" s="1851" t="s">
        <v>2303</v>
      </c>
      <c r="E16" s="1851" t="s">
        <v>2304</v>
      </c>
      <c r="F16" s="1851" t="s">
        <v>2305</v>
      </c>
      <c r="G16" s="1851" t="s">
        <v>22</v>
      </c>
      <c r="H16" s="1851" t="s">
        <v>22</v>
      </c>
      <c r="I16" s="1851" t="s">
        <v>808</v>
      </c>
    </row>
    <row customHeight="1" ht="11.25">
      <c r="A17" s="1851" t="s">
        <v>2246</v>
      </c>
      <c r="B17" s="1851" t="s">
        <v>16</v>
      </c>
      <c r="C17" s="1851" t="s">
        <v>2306</v>
      </c>
      <c r="D17" s="1851" t="s">
        <v>2307</v>
      </c>
      <c r="E17" s="1851" t="s">
        <v>2308</v>
      </c>
      <c r="F17" s="1851" t="s">
        <v>2276</v>
      </c>
      <c r="G17" s="1851" t="s">
        <v>2309</v>
      </c>
      <c r="H17" s="1851" t="s">
        <v>22</v>
      </c>
      <c r="I17" s="1851" t="s">
        <v>808</v>
      </c>
    </row>
    <row customHeight="1" ht="11.25">
      <c r="A18" s="1851" t="s">
        <v>2246</v>
      </c>
      <c r="B18" s="1851" t="s">
        <v>16</v>
      </c>
      <c r="C18" s="1851" t="s">
        <v>2310</v>
      </c>
      <c r="D18" s="1851" t="s">
        <v>2311</v>
      </c>
      <c r="E18" s="1851" t="s">
        <v>2312</v>
      </c>
      <c r="F18" s="1851" t="s">
        <v>2313</v>
      </c>
      <c r="G18" s="1851" t="s">
        <v>22</v>
      </c>
      <c r="H18" s="1851" t="s">
        <v>22</v>
      </c>
      <c r="I18" s="1851" t="s">
        <v>808</v>
      </c>
    </row>
    <row customHeight="1" ht="11.25">
      <c r="A19" s="1851" t="s">
        <v>2246</v>
      </c>
      <c r="B19" s="1851" t="s">
        <v>16</v>
      </c>
      <c r="C19" s="1851" t="s">
        <v>2314</v>
      </c>
      <c r="D19" s="1851" t="s">
        <v>2315</v>
      </c>
      <c r="E19" s="1851" t="s">
        <v>2316</v>
      </c>
      <c r="F19" s="1851" t="s">
        <v>2276</v>
      </c>
      <c r="G19" s="1851" t="s">
        <v>22</v>
      </c>
      <c r="H19" s="1851" t="s">
        <v>22</v>
      </c>
      <c r="I19" s="1851" t="s">
        <v>808</v>
      </c>
    </row>
    <row customHeight="1" ht="11.25">
      <c r="A20" s="1851" t="s">
        <v>2246</v>
      </c>
      <c r="B20" s="1851" t="s">
        <v>16</v>
      </c>
      <c r="C20" s="1851" t="s">
        <v>2317</v>
      </c>
      <c r="D20" s="1851" t="s">
        <v>2318</v>
      </c>
      <c r="E20" s="1851" t="s">
        <v>2319</v>
      </c>
      <c r="F20" s="1851" t="s">
        <v>2320</v>
      </c>
      <c r="G20" s="1851" t="s">
        <v>22</v>
      </c>
      <c r="H20" s="1851" t="s">
        <v>22</v>
      </c>
      <c r="I20" s="1851" t="s">
        <v>808</v>
      </c>
    </row>
    <row customHeight="1" ht="11.25">
      <c r="A21" s="1851" t="s">
        <v>2246</v>
      </c>
      <c r="B21" s="1851" t="s">
        <v>16</v>
      </c>
      <c r="C21" s="1851" t="s">
        <v>2321</v>
      </c>
      <c r="D21" s="1851" t="s">
        <v>2322</v>
      </c>
      <c r="E21" s="1851" t="s">
        <v>2323</v>
      </c>
      <c r="F21" s="1851" t="s">
        <v>2276</v>
      </c>
      <c r="G21" s="1851" t="s">
        <v>2324</v>
      </c>
      <c r="H21" s="1851" t="s">
        <v>22</v>
      </c>
      <c r="I21" s="1851" t="s">
        <v>808</v>
      </c>
    </row>
    <row customHeight="1" ht="11.25">
      <c r="A22" s="1851" t="s">
        <v>2246</v>
      </c>
      <c r="B22" s="1851" t="s">
        <v>16</v>
      </c>
      <c r="C22" s="1851" t="s">
        <v>2325</v>
      </c>
      <c r="D22" s="1851" t="s">
        <v>2326</v>
      </c>
      <c r="E22" s="1851" t="s">
        <v>2327</v>
      </c>
      <c r="F22" s="1851" t="s">
        <v>2328</v>
      </c>
      <c r="G22" s="1851" t="s">
        <v>22</v>
      </c>
      <c r="H22" s="1851" t="s">
        <v>22</v>
      </c>
      <c r="I22" s="1851" t="s">
        <v>808</v>
      </c>
    </row>
    <row customHeight="1" ht="11.25">
      <c r="A23" s="1851" t="s">
        <v>2246</v>
      </c>
      <c r="B23" s="1851" t="s">
        <v>16</v>
      </c>
      <c r="C23" s="1851" t="s">
        <v>22</v>
      </c>
      <c r="D23" s="1851" t="s">
        <v>2329</v>
      </c>
      <c r="E23" s="1851" t="s">
        <v>2330</v>
      </c>
      <c r="F23" s="1851" t="s">
        <v>2276</v>
      </c>
      <c r="G23" s="1851" t="s">
        <v>22</v>
      </c>
      <c r="H23" s="1851" t="s">
        <v>22</v>
      </c>
      <c r="I23" s="1851" t="s">
        <v>808</v>
      </c>
    </row>
    <row customHeight="1" ht="11.25">
      <c r="A24" s="1851" t="s">
        <v>2246</v>
      </c>
      <c r="B24" s="1851" t="s">
        <v>16</v>
      </c>
      <c r="C24" s="1851" t="s">
        <v>2331</v>
      </c>
      <c r="D24" s="1851" t="s">
        <v>2332</v>
      </c>
      <c r="E24" s="1851" t="s">
        <v>2333</v>
      </c>
      <c r="F24" s="1851" t="s">
        <v>2334</v>
      </c>
      <c r="G24" s="1851" t="s">
        <v>22</v>
      </c>
      <c r="H24" s="1851" t="s">
        <v>22</v>
      </c>
      <c r="I24" s="1851" t="s">
        <v>808</v>
      </c>
    </row>
    <row customHeight="1" ht="11.25">
      <c r="A25" s="1851" t="s">
        <v>2246</v>
      </c>
      <c r="B25" s="1851" t="s">
        <v>16</v>
      </c>
      <c r="C25" s="1851" t="s">
        <v>2335</v>
      </c>
      <c r="D25" s="1851" t="s">
        <v>2336</v>
      </c>
      <c r="E25" s="1851" t="s">
        <v>2337</v>
      </c>
      <c r="F25" s="1851" t="s">
        <v>51</v>
      </c>
      <c r="G25" s="1851" t="s">
        <v>22</v>
      </c>
      <c r="H25" s="1851" t="s">
        <v>2338</v>
      </c>
      <c r="I25" s="1851" t="s">
        <v>808</v>
      </c>
    </row>
    <row customHeight="1" ht="11.25">
      <c r="A26" s="1851" t="s">
        <v>2246</v>
      </c>
      <c r="B26" s="1851" t="s">
        <v>16</v>
      </c>
      <c r="C26" s="1851" t="s">
        <v>2339</v>
      </c>
      <c r="D26" s="1851" t="s">
        <v>2340</v>
      </c>
      <c r="E26" s="1851" t="s">
        <v>2341</v>
      </c>
      <c r="F26" s="1851" t="s">
        <v>2334</v>
      </c>
      <c r="G26" s="1851" t="s">
        <v>2342</v>
      </c>
      <c r="H26" s="1851" t="s">
        <v>22</v>
      </c>
      <c r="I26" s="1851" t="s">
        <v>808</v>
      </c>
    </row>
    <row customHeight="1" ht="11.25">
      <c r="A27" s="1851" t="s">
        <v>2246</v>
      </c>
      <c r="B27" s="1851" t="s">
        <v>16</v>
      </c>
      <c r="C27" s="1851" t="s">
        <v>2343</v>
      </c>
      <c r="D27" s="1851" t="s">
        <v>2344</v>
      </c>
      <c r="E27" s="1851" t="s">
        <v>2345</v>
      </c>
      <c r="F27" s="1851" t="s">
        <v>2334</v>
      </c>
      <c r="G27" s="1851" t="s">
        <v>2346</v>
      </c>
      <c r="H27" s="1851" t="s">
        <v>2347</v>
      </c>
      <c r="I27" s="1851" t="s">
        <v>808</v>
      </c>
    </row>
    <row customHeight="1" ht="11.25">
      <c r="A28" s="1851" t="s">
        <v>2246</v>
      </c>
      <c r="B28" s="1851" t="s">
        <v>16</v>
      </c>
      <c r="C28" s="1851" t="s">
        <v>2348</v>
      </c>
      <c r="D28" s="1851" t="s">
        <v>2349</v>
      </c>
      <c r="E28" s="1851" t="s">
        <v>2350</v>
      </c>
      <c r="F28" s="1851" t="s">
        <v>2351</v>
      </c>
      <c r="G28" s="1851" t="s">
        <v>2352</v>
      </c>
      <c r="H28" s="1851" t="s">
        <v>22</v>
      </c>
      <c r="I28" s="1851" t="s">
        <v>808</v>
      </c>
    </row>
    <row customHeight="1" ht="11.25">
      <c r="A29" s="1851" t="s">
        <v>2246</v>
      </c>
      <c r="B29" s="1851" t="s">
        <v>16</v>
      </c>
      <c r="C29" s="1851" t="s">
        <v>2353</v>
      </c>
      <c r="D29" s="1851" t="s">
        <v>2354</v>
      </c>
      <c r="E29" s="1851" t="s">
        <v>2355</v>
      </c>
      <c r="F29" s="1851" t="s">
        <v>2291</v>
      </c>
      <c r="G29" s="1851" t="s">
        <v>22</v>
      </c>
      <c r="H29" s="1851" t="s">
        <v>22</v>
      </c>
      <c r="I29" s="1851" t="s">
        <v>808</v>
      </c>
    </row>
    <row customHeight="1" ht="11.25">
      <c r="A30" s="1851" t="s">
        <v>2246</v>
      </c>
      <c r="B30" s="1851" t="s">
        <v>16</v>
      </c>
      <c r="C30" s="1851" t="s">
        <v>2356</v>
      </c>
      <c r="D30" s="1851" t="s">
        <v>2357</v>
      </c>
      <c r="E30" s="1851" t="s">
        <v>2358</v>
      </c>
      <c r="F30" s="1851" t="s">
        <v>2359</v>
      </c>
      <c r="G30" s="1851" t="s">
        <v>22</v>
      </c>
      <c r="H30" s="1851" t="s">
        <v>22</v>
      </c>
      <c r="I30" s="1851" t="s">
        <v>808</v>
      </c>
    </row>
    <row customHeight="1" ht="11.25">
      <c r="A31" s="1851" t="s">
        <v>2246</v>
      </c>
      <c r="B31" s="1851" t="s">
        <v>16</v>
      </c>
      <c r="C31" s="1851" t="s">
        <v>2360</v>
      </c>
      <c r="D31" s="1851" t="s">
        <v>2361</v>
      </c>
      <c r="E31" s="1851" t="s">
        <v>2362</v>
      </c>
      <c r="F31" s="1851" t="s">
        <v>2263</v>
      </c>
      <c r="G31" s="1851" t="s">
        <v>22</v>
      </c>
      <c r="H31" s="1851" t="s">
        <v>22</v>
      </c>
      <c r="I31" s="1851" t="s">
        <v>808</v>
      </c>
    </row>
    <row customHeight="1" ht="11.25">
      <c r="A32" s="1851" t="s">
        <v>2246</v>
      </c>
      <c r="B32" s="1851" t="s">
        <v>16</v>
      </c>
      <c r="C32" s="1851" t="s">
        <v>2363</v>
      </c>
      <c r="D32" s="1851" t="s">
        <v>2364</v>
      </c>
      <c r="E32" s="1851" t="s">
        <v>2365</v>
      </c>
      <c r="F32" s="1851" t="s">
        <v>51</v>
      </c>
      <c r="G32" s="1851" t="s">
        <v>22</v>
      </c>
      <c r="H32" s="1851" t="s">
        <v>22</v>
      </c>
      <c r="I32" s="1851" t="s">
        <v>808</v>
      </c>
    </row>
    <row customHeight="1" ht="11.25">
      <c r="A33" s="1851" t="s">
        <v>2246</v>
      </c>
      <c r="B33" s="1851" t="s">
        <v>16</v>
      </c>
      <c r="C33" s="1851" t="s">
        <v>2366</v>
      </c>
      <c r="D33" s="1851" t="s">
        <v>2367</v>
      </c>
      <c r="E33" s="1851" t="s">
        <v>2368</v>
      </c>
      <c r="F33" s="1851" t="s">
        <v>2276</v>
      </c>
      <c r="G33" s="1851" t="s">
        <v>22</v>
      </c>
      <c r="H33" s="1851" t="s">
        <v>22</v>
      </c>
      <c r="I33" s="1851" t="s">
        <v>808</v>
      </c>
    </row>
    <row customHeight="1" ht="11.25">
      <c r="A34" s="1851" t="s">
        <v>2246</v>
      </c>
      <c r="B34" s="1851" t="s">
        <v>16</v>
      </c>
      <c r="C34" s="1851" t="s">
        <v>2369</v>
      </c>
      <c r="D34" s="1851" t="s">
        <v>2370</v>
      </c>
      <c r="E34" s="1851" t="s">
        <v>2371</v>
      </c>
      <c r="F34" s="1851" t="s">
        <v>2351</v>
      </c>
      <c r="G34" s="1851" t="s">
        <v>22</v>
      </c>
      <c r="H34" s="1851" t="s">
        <v>22</v>
      </c>
      <c r="I34" s="1851" t="s">
        <v>808</v>
      </c>
    </row>
    <row customHeight="1" ht="11.25">
      <c r="A35" s="1851" t="s">
        <v>2246</v>
      </c>
      <c r="B35" s="1851" t="s">
        <v>16</v>
      </c>
      <c r="C35" s="1851" t="s">
        <v>2372</v>
      </c>
      <c r="D35" s="1851" t="s">
        <v>2373</v>
      </c>
      <c r="E35" s="1851" t="s">
        <v>2374</v>
      </c>
      <c r="F35" s="1851" t="s">
        <v>2351</v>
      </c>
      <c r="G35" s="1851" t="s">
        <v>2375</v>
      </c>
      <c r="H35" s="1851" t="s">
        <v>22</v>
      </c>
      <c r="I35" s="1851" t="s">
        <v>808</v>
      </c>
    </row>
    <row customHeight="1" ht="11.25">
      <c r="A36" s="1851" t="s">
        <v>2246</v>
      </c>
      <c r="B36" s="1851" t="s">
        <v>16</v>
      </c>
      <c r="C36" s="1851" t="s">
        <v>2376</v>
      </c>
      <c r="D36" s="1851" t="s">
        <v>2377</v>
      </c>
      <c r="E36" s="1851" t="s">
        <v>2378</v>
      </c>
      <c r="F36" s="1851" t="s">
        <v>2379</v>
      </c>
      <c r="G36" s="1851" t="s">
        <v>22</v>
      </c>
      <c r="H36" s="1851" t="s">
        <v>22</v>
      </c>
      <c r="I36" s="1851" t="s">
        <v>808</v>
      </c>
    </row>
    <row customHeight="1" ht="11.25">
      <c r="A37" s="1851" t="s">
        <v>2246</v>
      </c>
      <c r="B37" s="1851" t="s">
        <v>16</v>
      </c>
      <c r="C37" s="1851" t="s">
        <v>2380</v>
      </c>
      <c r="D37" s="1851" t="s">
        <v>2381</v>
      </c>
      <c r="E37" s="1851" t="s">
        <v>2382</v>
      </c>
      <c r="F37" s="1851" t="s">
        <v>2334</v>
      </c>
      <c r="G37" s="1851" t="s">
        <v>22</v>
      </c>
      <c r="H37" s="1851" t="s">
        <v>22</v>
      </c>
      <c r="I37" s="1851" t="s">
        <v>808</v>
      </c>
    </row>
    <row customHeight="1" ht="11.25">
      <c r="A38" s="1851" t="s">
        <v>2246</v>
      </c>
      <c r="B38" s="1851" t="s">
        <v>16</v>
      </c>
      <c r="C38" s="1851" t="s">
        <v>2383</v>
      </c>
      <c r="D38" s="1851" t="s">
        <v>2384</v>
      </c>
      <c r="E38" s="1851" t="s">
        <v>2385</v>
      </c>
      <c r="F38" s="1851" t="s">
        <v>51</v>
      </c>
      <c r="G38" s="1851" t="s">
        <v>22</v>
      </c>
      <c r="H38" s="1851" t="s">
        <v>22</v>
      </c>
      <c r="I38" s="1851" t="s">
        <v>808</v>
      </c>
    </row>
    <row customHeight="1" ht="11.25">
      <c r="A39" s="1851" t="s">
        <v>2246</v>
      </c>
      <c r="B39" s="1851" t="s">
        <v>16</v>
      </c>
      <c r="C39" s="1851" t="s">
        <v>2386</v>
      </c>
      <c r="D39" s="1851" t="s">
        <v>2387</v>
      </c>
      <c r="E39" s="1851" t="s">
        <v>2388</v>
      </c>
      <c r="F39" s="1851" t="s">
        <v>2300</v>
      </c>
      <c r="G39" s="1851" t="s">
        <v>22</v>
      </c>
      <c r="H39" s="1851" t="s">
        <v>22</v>
      </c>
      <c r="I39" s="1851" t="s">
        <v>808</v>
      </c>
    </row>
    <row customHeight="1" ht="11.25">
      <c r="A40" s="1851" t="s">
        <v>2246</v>
      </c>
      <c r="B40" s="1851" t="s">
        <v>16</v>
      </c>
      <c r="C40" s="1851" t="s">
        <v>2389</v>
      </c>
      <c r="D40" s="1851" t="s">
        <v>2390</v>
      </c>
      <c r="E40" s="1851" t="s">
        <v>2391</v>
      </c>
      <c r="F40" s="1851" t="s">
        <v>2392</v>
      </c>
      <c r="G40" s="1851" t="s">
        <v>22</v>
      </c>
      <c r="H40" s="1851" t="s">
        <v>22</v>
      </c>
      <c r="I40" s="1851" t="s">
        <v>808</v>
      </c>
    </row>
    <row customHeight="1" ht="11.25">
      <c r="A41" s="1851" t="s">
        <v>2246</v>
      </c>
      <c r="B41" s="1851" t="s">
        <v>16</v>
      </c>
      <c r="C41" s="1851" t="s">
        <v>2393</v>
      </c>
      <c r="D41" s="1851" t="s">
        <v>2394</v>
      </c>
      <c r="E41" s="1851" t="s">
        <v>2395</v>
      </c>
      <c r="F41" s="1851" t="s">
        <v>51</v>
      </c>
      <c r="G41" s="1851" t="s">
        <v>2396</v>
      </c>
      <c r="H41" s="1851" t="s">
        <v>22</v>
      </c>
      <c r="I41" s="1851" t="s">
        <v>808</v>
      </c>
    </row>
    <row customHeight="1" ht="11.25">
      <c r="A42" s="1851" t="s">
        <v>2246</v>
      </c>
      <c r="B42" s="1851" t="s">
        <v>16</v>
      </c>
      <c r="C42" s="1851" t="s">
        <v>2397</v>
      </c>
      <c r="D42" s="1851" t="s">
        <v>2398</v>
      </c>
      <c r="E42" s="1851" t="s">
        <v>2399</v>
      </c>
      <c r="F42" s="1851" t="s">
        <v>2351</v>
      </c>
      <c r="G42" s="1851" t="s">
        <v>2400</v>
      </c>
      <c r="H42" s="1851" t="s">
        <v>22</v>
      </c>
      <c r="I42" s="1851" t="s">
        <v>808</v>
      </c>
    </row>
    <row customHeight="1" ht="11.25">
      <c r="A43" s="1851" t="s">
        <v>2246</v>
      </c>
      <c r="B43" s="1851" t="s">
        <v>16</v>
      </c>
      <c r="C43" s="1851" t="s">
        <v>2401</v>
      </c>
      <c r="D43" s="1851" t="s">
        <v>2402</v>
      </c>
      <c r="E43" s="1851" t="s">
        <v>2403</v>
      </c>
      <c r="F43" s="1851" t="s">
        <v>51</v>
      </c>
      <c r="G43" s="1851" t="s">
        <v>22</v>
      </c>
      <c r="H43" s="1851" t="s">
        <v>22</v>
      </c>
      <c r="I43" s="1851" t="s">
        <v>808</v>
      </c>
    </row>
    <row customHeight="1" ht="11.25">
      <c r="A44" s="1851" t="s">
        <v>2246</v>
      </c>
      <c r="B44" s="1851" t="s">
        <v>16</v>
      </c>
      <c r="C44" s="1851" t="s">
        <v>2404</v>
      </c>
      <c r="D44" s="1851" t="s">
        <v>2405</v>
      </c>
      <c r="E44" s="1851" t="s">
        <v>2406</v>
      </c>
      <c r="F44" s="1851" t="s">
        <v>2407</v>
      </c>
      <c r="G44" s="1851" t="s">
        <v>2408</v>
      </c>
      <c r="H44" s="1851" t="s">
        <v>22</v>
      </c>
      <c r="I44" s="1851" t="s">
        <v>808</v>
      </c>
    </row>
    <row customHeight="1" ht="11.25">
      <c r="A45" s="1851" t="s">
        <v>2246</v>
      </c>
      <c r="B45" s="1851" t="s">
        <v>16</v>
      </c>
      <c r="C45" s="1851" t="s">
        <v>2409</v>
      </c>
      <c r="D45" s="1851" t="s">
        <v>2410</v>
      </c>
      <c r="E45" s="1851" t="s">
        <v>2411</v>
      </c>
      <c r="F45" s="1851" t="s">
        <v>2412</v>
      </c>
      <c r="G45" s="1851" t="s">
        <v>2413</v>
      </c>
      <c r="H45" s="1851" t="s">
        <v>22</v>
      </c>
      <c r="I45" s="1851" t="s">
        <v>808</v>
      </c>
    </row>
    <row customHeight="1" ht="11.25">
      <c r="A46" s="1851" t="s">
        <v>2246</v>
      </c>
      <c r="B46" s="1851" t="s">
        <v>16</v>
      </c>
      <c r="C46" s="1851" t="s">
        <v>2414</v>
      </c>
      <c r="D46" s="1851" t="s">
        <v>2415</v>
      </c>
      <c r="E46" s="1851" t="s">
        <v>2416</v>
      </c>
      <c r="F46" s="1851" t="s">
        <v>2417</v>
      </c>
      <c r="G46" s="1851" t="s">
        <v>22</v>
      </c>
      <c r="H46" s="1851" t="s">
        <v>22</v>
      </c>
      <c r="I46" s="1851" t="s">
        <v>808</v>
      </c>
    </row>
    <row customHeight="1" ht="11.25">
      <c r="A47" s="1851" t="s">
        <v>2246</v>
      </c>
      <c r="B47" s="1851" t="s">
        <v>16</v>
      </c>
      <c r="C47" s="1851" t="s">
        <v>2418</v>
      </c>
      <c r="D47" s="1851" t="s">
        <v>2419</v>
      </c>
      <c r="E47" s="1851" t="s">
        <v>2420</v>
      </c>
      <c r="F47" s="1851" t="s">
        <v>51</v>
      </c>
      <c r="G47" s="1851" t="s">
        <v>22</v>
      </c>
      <c r="H47" s="1851" t="s">
        <v>22</v>
      </c>
      <c r="I47" s="1851" t="s">
        <v>808</v>
      </c>
    </row>
    <row customHeight="1" ht="11.25">
      <c r="A48" s="1851" t="s">
        <v>2246</v>
      </c>
      <c r="B48" s="1851" t="s">
        <v>16</v>
      </c>
      <c r="C48" s="1851" t="s">
        <v>2421</v>
      </c>
      <c r="D48" s="1851" t="s">
        <v>2422</v>
      </c>
      <c r="E48" s="1851" t="s">
        <v>2423</v>
      </c>
      <c r="F48" s="1851" t="s">
        <v>51</v>
      </c>
      <c r="G48" s="1851" t="s">
        <v>22</v>
      </c>
      <c r="H48" s="1851" t="s">
        <v>22</v>
      </c>
      <c r="I48" s="1851" t="s">
        <v>808</v>
      </c>
    </row>
    <row customHeight="1" ht="11.25">
      <c r="A49" s="1851" t="s">
        <v>2246</v>
      </c>
      <c r="B49" s="1851" t="s">
        <v>16</v>
      </c>
      <c r="C49" s="1851" t="s">
        <v>2424</v>
      </c>
      <c r="D49" s="1851" t="s">
        <v>2425</v>
      </c>
      <c r="E49" s="1851" t="s">
        <v>2426</v>
      </c>
      <c r="F49" s="1851" t="s">
        <v>2427</v>
      </c>
      <c r="G49" s="1851" t="s">
        <v>2428</v>
      </c>
      <c r="H49" s="1851" t="s">
        <v>22</v>
      </c>
      <c r="I49" s="1851" t="s">
        <v>808</v>
      </c>
    </row>
    <row customHeight="1" ht="11.25">
      <c r="A50" s="1851" t="s">
        <v>2246</v>
      </c>
      <c r="B50" s="1851" t="s">
        <v>16</v>
      </c>
      <c r="C50" s="1851" t="s">
        <v>2429</v>
      </c>
      <c r="D50" s="1851" t="s">
        <v>2430</v>
      </c>
      <c r="E50" s="1851" t="s">
        <v>2431</v>
      </c>
      <c r="F50" s="1851" t="s">
        <v>2351</v>
      </c>
      <c r="G50" s="1851" t="s">
        <v>22</v>
      </c>
      <c r="H50" s="1851" t="s">
        <v>22</v>
      </c>
      <c r="I50" s="1851" t="s">
        <v>808</v>
      </c>
    </row>
    <row customHeight="1" ht="11.25">
      <c r="A51" s="1851" t="s">
        <v>2246</v>
      </c>
      <c r="B51" s="1851" t="s">
        <v>16</v>
      </c>
      <c r="C51" s="1851" t="s">
        <v>2432</v>
      </c>
      <c r="D51" s="1851" t="s">
        <v>2433</v>
      </c>
      <c r="E51" s="1851" t="s">
        <v>2434</v>
      </c>
      <c r="F51" s="1851" t="s">
        <v>2320</v>
      </c>
      <c r="G51" s="1851" t="s">
        <v>22</v>
      </c>
      <c r="H51" s="1851" t="s">
        <v>22</v>
      </c>
      <c r="I51" s="1851" t="s">
        <v>808</v>
      </c>
    </row>
    <row customHeight="1" ht="11.25">
      <c r="A52" s="1851" t="s">
        <v>2246</v>
      </c>
      <c r="B52" s="1851" t="s">
        <v>16</v>
      </c>
      <c r="C52" s="1851" t="s">
        <v>2435</v>
      </c>
      <c r="D52" s="1851" t="s">
        <v>2436</v>
      </c>
      <c r="E52" s="1851" t="s">
        <v>2437</v>
      </c>
      <c r="F52" s="1851" t="s">
        <v>2351</v>
      </c>
      <c r="G52" s="1851" t="s">
        <v>2438</v>
      </c>
      <c r="H52" s="1851" t="s">
        <v>22</v>
      </c>
      <c r="I52" s="1851" t="s">
        <v>808</v>
      </c>
    </row>
    <row customHeight="1" ht="11.25">
      <c r="A53" s="1851" t="s">
        <v>2246</v>
      </c>
      <c r="B53" s="1851" t="s">
        <v>16</v>
      </c>
      <c r="C53" s="1851" t="s">
        <v>2439</v>
      </c>
      <c r="D53" s="1851" t="s">
        <v>2440</v>
      </c>
      <c r="E53" s="1851" t="s">
        <v>2441</v>
      </c>
      <c r="F53" s="1851" t="s">
        <v>2263</v>
      </c>
      <c r="G53" s="1851" t="s">
        <v>2442</v>
      </c>
      <c r="H53" s="1851" t="s">
        <v>22</v>
      </c>
      <c r="I53" s="1851" t="s">
        <v>808</v>
      </c>
    </row>
    <row customHeight="1" ht="11.25">
      <c r="A54" s="1851" t="s">
        <v>2246</v>
      </c>
      <c r="B54" s="1851" t="s">
        <v>16</v>
      </c>
      <c r="C54" s="1851" t="s">
        <v>2443</v>
      </c>
      <c r="D54" s="1851" t="s">
        <v>2444</v>
      </c>
      <c r="E54" s="1851" t="s">
        <v>2445</v>
      </c>
      <c r="F54" s="1851" t="s">
        <v>2446</v>
      </c>
      <c r="G54" s="1851" t="s">
        <v>22</v>
      </c>
      <c r="H54" s="1851" t="s">
        <v>22</v>
      </c>
      <c r="I54" s="1851" t="s">
        <v>808</v>
      </c>
    </row>
    <row customHeight="1" ht="11.25">
      <c r="A55" s="1851" t="s">
        <v>2246</v>
      </c>
      <c r="B55" s="1851" t="s">
        <v>16</v>
      </c>
      <c r="C55" s="1851" t="s">
        <v>2447</v>
      </c>
      <c r="D55" s="1851" t="s">
        <v>2448</v>
      </c>
      <c r="E55" s="1851" t="s">
        <v>2449</v>
      </c>
      <c r="F55" s="1851" t="s">
        <v>2450</v>
      </c>
      <c r="G55" s="1851" t="s">
        <v>2451</v>
      </c>
      <c r="H55" s="1851" t="s">
        <v>22</v>
      </c>
      <c r="I55" s="1851" t="s">
        <v>808</v>
      </c>
    </row>
    <row customHeight="1" ht="11.25">
      <c r="A56" s="1851" t="s">
        <v>2246</v>
      </c>
      <c r="B56" s="1851" t="s">
        <v>16</v>
      </c>
      <c r="C56" s="1851" t="s">
        <v>2452</v>
      </c>
      <c r="D56" s="1851" t="s">
        <v>2453</v>
      </c>
      <c r="E56" s="1851" t="s">
        <v>2454</v>
      </c>
      <c r="F56" s="1851" t="s">
        <v>2427</v>
      </c>
      <c r="G56" s="1851" t="s">
        <v>22</v>
      </c>
      <c r="H56" s="1851" t="s">
        <v>22</v>
      </c>
      <c r="I56" s="1851" t="s">
        <v>808</v>
      </c>
    </row>
    <row customHeight="1" ht="11.25">
      <c r="A57" s="1851" t="s">
        <v>2246</v>
      </c>
      <c r="B57" s="1851" t="s">
        <v>16</v>
      </c>
      <c r="C57" s="1851" t="s">
        <v>2455</v>
      </c>
      <c r="D57" s="1851" t="s">
        <v>2456</v>
      </c>
      <c r="E57" s="1851" t="s">
        <v>2457</v>
      </c>
      <c r="F57" s="1851" t="s">
        <v>2291</v>
      </c>
      <c r="G57" s="1851" t="s">
        <v>22</v>
      </c>
      <c r="H57" s="1851" t="s">
        <v>22</v>
      </c>
      <c r="I57" s="1851" t="s">
        <v>808</v>
      </c>
    </row>
    <row customHeight="1" ht="11.25">
      <c r="A58" s="1851" t="s">
        <v>2246</v>
      </c>
      <c r="B58" s="1851" t="s">
        <v>16</v>
      </c>
      <c r="C58" s="1851" t="s">
        <v>2458</v>
      </c>
      <c r="D58" s="1851" t="s">
        <v>2459</v>
      </c>
      <c r="E58" s="1851" t="s">
        <v>2460</v>
      </c>
      <c r="F58" s="1851" t="s">
        <v>2351</v>
      </c>
      <c r="G58" s="1851" t="s">
        <v>22</v>
      </c>
      <c r="H58" s="1851" t="s">
        <v>22</v>
      </c>
      <c r="I58" s="1851" t="s">
        <v>808</v>
      </c>
    </row>
    <row customHeight="1" ht="11.25">
      <c r="A59" s="1851" t="s">
        <v>2246</v>
      </c>
      <c r="B59" s="1851" t="s">
        <v>16</v>
      </c>
      <c r="C59" s="1851" t="s">
        <v>2461</v>
      </c>
      <c r="D59" s="1851" t="s">
        <v>2462</v>
      </c>
      <c r="E59" s="1851" t="s">
        <v>2463</v>
      </c>
      <c r="F59" s="1851" t="s">
        <v>2464</v>
      </c>
      <c r="G59" s="1851" t="s">
        <v>2465</v>
      </c>
      <c r="H59" s="1851" t="s">
        <v>22</v>
      </c>
      <c r="I59" s="1851" t="s">
        <v>808</v>
      </c>
    </row>
    <row customHeight="1" ht="11.25">
      <c r="A60" s="1851" t="s">
        <v>2246</v>
      </c>
      <c r="B60" s="1851" t="s">
        <v>16</v>
      </c>
      <c r="C60" s="1851" t="s">
        <v>2466</v>
      </c>
      <c r="D60" s="1851" t="s">
        <v>2467</v>
      </c>
      <c r="E60" s="1851" t="s">
        <v>2411</v>
      </c>
      <c r="F60" s="1851" t="s">
        <v>2468</v>
      </c>
      <c r="G60" s="1851" t="s">
        <v>22</v>
      </c>
      <c r="H60" s="1851" t="s">
        <v>22</v>
      </c>
      <c r="I60" s="1851" t="s">
        <v>808</v>
      </c>
    </row>
    <row customHeight="1" ht="11.25">
      <c r="A61" s="1851" t="s">
        <v>2246</v>
      </c>
      <c r="B61" s="1851" t="s">
        <v>16</v>
      </c>
      <c r="C61" s="1851" t="s">
        <v>2469</v>
      </c>
      <c r="D61" s="1851" t="s">
        <v>2470</v>
      </c>
      <c r="E61" s="1851" t="s">
        <v>2471</v>
      </c>
      <c r="F61" s="1851" t="s">
        <v>2276</v>
      </c>
      <c r="G61" s="1851" t="s">
        <v>22</v>
      </c>
      <c r="H61" s="1851" t="s">
        <v>22</v>
      </c>
      <c r="I61" s="1851" t="s">
        <v>808</v>
      </c>
    </row>
    <row customHeight="1" ht="11.25">
      <c r="A62" s="1851" t="s">
        <v>2246</v>
      </c>
      <c r="B62" s="1851" t="s">
        <v>16</v>
      </c>
      <c r="C62" s="1851" t="s">
        <v>2472</v>
      </c>
      <c r="D62" s="1851" t="s">
        <v>2473</v>
      </c>
      <c r="E62" s="1851" t="s">
        <v>2463</v>
      </c>
      <c r="F62" s="1851" t="s">
        <v>2474</v>
      </c>
      <c r="G62" s="1851" t="s">
        <v>2475</v>
      </c>
      <c r="H62" s="1851" t="s">
        <v>22</v>
      </c>
      <c r="I62" s="1851" t="s">
        <v>808</v>
      </c>
    </row>
    <row customHeight="1" ht="11.25">
      <c r="A63" s="1851" t="s">
        <v>2246</v>
      </c>
      <c r="B63" s="1851" t="s">
        <v>16</v>
      </c>
      <c r="C63" s="1851" t="s">
        <v>2476</v>
      </c>
      <c r="D63" s="1851" t="s">
        <v>2477</v>
      </c>
      <c r="E63" s="1851" t="s">
        <v>2478</v>
      </c>
      <c r="F63" s="1851" t="s">
        <v>2479</v>
      </c>
      <c r="G63" s="1851" t="s">
        <v>22</v>
      </c>
      <c r="H63" s="1851" t="s">
        <v>22</v>
      </c>
      <c r="I63" s="1851" t="s">
        <v>808</v>
      </c>
    </row>
    <row customHeight="1" ht="11.25">
      <c r="A64" s="1851" t="s">
        <v>2246</v>
      </c>
      <c r="B64" s="1851" t="s">
        <v>16</v>
      </c>
      <c r="C64" s="1851" t="s">
        <v>2480</v>
      </c>
      <c r="D64" s="1851" t="s">
        <v>2481</v>
      </c>
      <c r="E64" s="1851" t="s">
        <v>2482</v>
      </c>
      <c r="F64" s="1851" t="s">
        <v>2483</v>
      </c>
      <c r="G64" s="1851" t="s">
        <v>2484</v>
      </c>
      <c r="H64" s="1851" t="s">
        <v>22</v>
      </c>
      <c r="I64" s="1851" t="s">
        <v>808</v>
      </c>
    </row>
    <row customHeight="1" ht="11.25">
      <c r="A65" s="1851" t="s">
        <v>2246</v>
      </c>
      <c r="B65" s="1851" t="s">
        <v>16</v>
      </c>
      <c r="C65" s="1851" t="s">
        <v>2485</v>
      </c>
      <c r="D65" s="1851" t="s">
        <v>2486</v>
      </c>
      <c r="E65" s="1851" t="s">
        <v>2487</v>
      </c>
      <c r="F65" s="1851" t="s">
        <v>51</v>
      </c>
      <c r="G65" s="1851" t="s">
        <v>22</v>
      </c>
      <c r="H65" s="1851" t="s">
        <v>22</v>
      </c>
      <c r="I65" s="1851" t="s">
        <v>808</v>
      </c>
    </row>
    <row customHeight="1" ht="11.25">
      <c r="A66" s="1851" t="s">
        <v>2246</v>
      </c>
      <c r="B66" s="1851" t="s">
        <v>16</v>
      </c>
      <c r="C66" s="1851" t="s">
        <v>2488</v>
      </c>
      <c r="D66" s="1851" t="s">
        <v>2489</v>
      </c>
      <c r="E66" s="1851" t="s">
        <v>2490</v>
      </c>
      <c r="F66" s="1851" t="s">
        <v>2417</v>
      </c>
      <c r="G66" s="1851" t="s">
        <v>22</v>
      </c>
      <c r="H66" s="1851" t="s">
        <v>22</v>
      </c>
      <c r="I66" s="1851" t="s">
        <v>808</v>
      </c>
    </row>
    <row customHeight="1" ht="11.25">
      <c r="A67" s="1851" t="s">
        <v>2246</v>
      </c>
      <c r="B67" s="1851" t="s">
        <v>16</v>
      </c>
      <c r="C67" s="1851" t="s">
        <v>2247</v>
      </c>
      <c r="D67" s="1851" t="s">
        <v>2248</v>
      </c>
      <c r="E67" s="1851" t="s">
        <v>2249</v>
      </c>
      <c r="F67" s="1851" t="s">
        <v>2250</v>
      </c>
      <c r="G67" s="1851" t="s">
        <v>2251</v>
      </c>
      <c r="H67" s="1851" t="s">
        <v>22</v>
      </c>
      <c r="I67" s="1851" t="s">
        <v>894</v>
      </c>
    </row>
    <row customHeight="1" ht="11.25">
      <c r="A68" s="1851" t="s">
        <v>2246</v>
      </c>
      <c r="B68" s="1851" t="s">
        <v>16</v>
      </c>
      <c r="C68" s="1851" t="s">
        <v>2252</v>
      </c>
      <c r="D68" s="1851" t="s">
        <v>2248</v>
      </c>
      <c r="E68" s="1851" t="s">
        <v>2249</v>
      </c>
      <c r="F68" s="1851" t="s">
        <v>2253</v>
      </c>
      <c r="G68" s="1851" t="s">
        <v>2254</v>
      </c>
      <c r="H68" s="1851" t="s">
        <v>22</v>
      </c>
      <c r="I68" s="1851" t="s">
        <v>894</v>
      </c>
    </row>
    <row customHeight="1" ht="11.25">
      <c r="A69" s="1851" t="s">
        <v>2246</v>
      </c>
      <c r="B69" s="1851" t="s">
        <v>16</v>
      </c>
      <c r="C69" s="1851" t="s">
        <v>2260</v>
      </c>
      <c r="D69" s="1851" t="s">
        <v>2261</v>
      </c>
      <c r="E69" s="1851" t="s">
        <v>2262</v>
      </c>
      <c r="F69" s="1851" t="s">
        <v>2263</v>
      </c>
      <c r="G69" s="1851" t="s">
        <v>22</v>
      </c>
      <c r="H69" s="1851" t="s">
        <v>22</v>
      </c>
      <c r="I69" s="1851" t="s">
        <v>894</v>
      </c>
    </row>
    <row customHeight="1" ht="11.25">
      <c r="A70" s="1851" t="s">
        <v>2246</v>
      </c>
      <c r="B70" s="1851" t="s">
        <v>16</v>
      </c>
      <c r="C70" s="1851" t="s">
        <v>2264</v>
      </c>
      <c r="D70" s="1851" t="s">
        <v>2265</v>
      </c>
      <c r="E70" s="1851" t="s">
        <v>2266</v>
      </c>
      <c r="F70" s="1851" t="s">
        <v>2267</v>
      </c>
      <c r="G70" s="1851" t="s">
        <v>2268</v>
      </c>
      <c r="H70" s="1851" t="s">
        <v>22</v>
      </c>
      <c r="I70" s="1851" t="s">
        <v>894</v>
      </c>
    </row>
    <row customHeight="1" ht="11.25">
      <c r="A71" s="1851" t="s">
        <v>2246</v>
      </c>
      <c r="B71" s="1851" t="s">
        <v>16</v>
      </c>
      <c r="C71" s="1851" t="s">
        <v>2269</v>
      </c>
      <c r="D71" s="1851" t="s">
        <v>2270</v>
      </c>
      <c r="E71" s="1851" t="s">
        <v>2271</v>
      </c>
      <c r="F71" s="1851" t="s">
        <v>2272</v>
      </c>
      <c r="G71" s="1851" t="s">
        <v>22</v>
      </c>
      <c r="H71" s="1851" t="s">
        <v>22</v>
      </c>
      <c r="I71" s="1851" t="s">
        <v>894</v>
      </c>
    </row>
    <row customHeight="1" ht="11.25">
      <c r="A72" s="1851" t="s">
        <v>2246</v>
      </c>
      <c r="B72" s="1851" t="s">
        <v>16</v>
      </c>
      <c r="C72" s="1851" t="s">
        <v>2273</v>
      </c>
      <c r="D72" s="1851" t="s">
        <v>2274</v>
      </c>
      <c r="E72" s="1851" t="s">
        <v>2275</v>
      </c>
      <c r="F72" s="1851" t="s">
        <v>2276</v>
      </c>
      <c r="G72" s="1851" t="s">
        <v>22</v>
      </c>
      <c r="H72" s="1851" t="s">
        <v>22</v>
      </c>
      <c r="I72" s="1851" t="s">
        <v>894</v>
      </c>
    </row>
    <row customHeight="1" ht="11.25">
      <c r="A73" s="1851" t="s">
        <v>2246</v>
      </c>
      <c r="B73" s="1851" t="s">
        <v>16</v>
      </c>
      <c r="C73" s="1851" t="s">
        <v>2281</v>
      </c>
      <c r="D73" s="1851" t="s">
        <v>2282</v>
      </c>
      <c r="E73" s="1851" t="s">
        <v>2283</v>
      </c>
      <c r="F73" s="1851" t="s">
        <v>2276</v>
      </c>
      <c r="G73" s="1851" t="s">
        <v>22</v>
      </c>
      <c r="H73" s="1851" t="s">
        <v>22</v>
      </c>
      <c r="I73" s="1851" t="s">
        <v>894</v>
      </c>
    </row>
    <row customHeight="1" ht="11.25">
      <c r="A74" s="1851" t="s">
        <v>2246</v>
      </c>
      <c r="B74" s="1851" t="s">
        <v>16</v>
      </c>
      <c r="C74" s="1851" t="s">
        <v>2288</v>
      </c>
      <c r="D74" s="1851" t="s">
        <v>2289</v>
      </c>
      <c r="E74" s="1851" t="s">
        <v>2290</v>
      </c>
      <c r="F74" s="1851" t="s">
        <v>2291</v>
      </c>
      <c r="G74" s="1851" t="s">
        <v>2292</v>
      </c>
      <c r="H74" s="1851" t="s">
        <v>22</v>
      </c>
      <c r="I74" s="1851" t="s">
        <v>894</v>
      </c>
    </row>
    <row customHeight="1" ht="11.25">
      <c r="A75" s="1851" t="s">
        <v>2246</v>
      </c>
      <c r="B75" s="1851" t="s">
        <v>16</v>
      </c>
      <c r="C75" s="1851" t="s">
        <v>2293</v>
      </c>
      <c r="D75" s="1851" t="s">
        <v>2294</v>
      </c>
      <c r="E75" s="1851" t="s">
        <v>2295</v>
      </c>
      <c r="F75" s="1851" t="s">
        <v>2296</v>
      </c>
      <c r="G75" s="1851" t="s">
        <v>22</v>
      </c>
      <c r="H75" s="1851" t="s">
        <v>22</v>
      </c>
      <c r="I75" s="1851" t="s">
        <v>894</v>
      </c>
    </row>
    <row customHeight="1" ht="11.25">
      <c r="A76" s="1851" t="s">
        <v>2246</v>
      </c>
      <c r="B76" s="1851" t="s">
        <v>16</v>
      </c>
      <c r="C76" s="1851" t="s">
        <v>2306</v>
      </c>
      <c r="D76" s="1851" t="s">
        <v>2307</v>
      </c>
      <c r="E76" s="1851" t="s">
        <v>2308</v>
      </c>
      <c r="F76" s="1851" t="s">
        <v>2276</v>
      </c>
      <c r="G76" s="1851" t="s">
        <v>2309</v>
      </c>
      <c r="H76" s="1851" t="s">
        <v>22</v>
      </c>
      <c r="I76" s="1851" t="s">
        <v>894</v>
      </c>
    </row>
    <row customHeight="1" ht="11.25">
      <c r="A77" s="1851" t="s">
        <v>2246</v>
      </c>
      <c r="B77" s="1851" t="s">
        <v>16</v>
      </c>
      <c r="C77" s="1851" t="s">
        <v>2317</v>
      </c>
      <c r="D77" s="1851" t="s">
        <v>2318</v>
      </c>
      <c r="E77" s="1851" t="s">
        <v>2319</v>
      </c>
      <c r="F77" s="1851" t="s">
        <v>2320</v>
      </c>
      <c r="G77" s="1851" t="s">
        <v>22</v>
      </c>
      <c r="H77" s="1851" t="s">
        <v>22</v>
      </c>
      <c r="I77" s="1851" t="s">
        <v>894</v>
      </c>
    </row>
    <row customHeight="1" ht="11.25">
      <c r="A78" s="1851" t="s">
        <v>2246</v>
      </c>
      <c r="B78" s="1851" t="s">
        <v>16</v>
      </c>
      <c r="C78" s="1851" t="s">
        <v>2321</v>
      </c>
      <c r="D78" s="1851" t="s">
        <v>2322</v>
      </c>
      <c r="E78" s="1851" t="s">
        <v>2323</v>
      </c>
      <c r="F78" s="1851" t="s">
        <v>2276</v>
      </c>
      <c r="G78" s="1851" t="s">
        <v>2324</v>
      </c>
      <c r="H78" s="1851" t="s">
        <v>22</v>
      </c>
      <c r="I78" s="1851" t="s">
        <v>894</v>
      </c>
    </row>
    <row customHeight="1" ht="11.25">
      <c r="A79" s="1851" t="s">
        <v>2246</v>
      </c>
      <c r="B79" s="1851" t="s">
        <v>16</v>
      </c>
      <c r="C79" s="1851" t="s">
        <v>2325</v>
      </c>
      <c r="D79" s="1851" t="s">
        <v>2326</v>
      </c>
      <c r="E79" s="1851" t="s">
        <v>2327</v>
      </c>
      <c r="F79" s="1851" t="s">
        <v>2328</v>
      </c>
      <c r="G79" s="1851" t="s">
        <v>22</v>
      </c>
      <c r="H79" s="1851" t="s">
        <v>22</v>
      </c>
      <c r="I79" s="1851" t="s">
        <v>894</v>
      </c>
    </row>
    <row customHeight="1" ht="11.25">
      <c r="A80" s="1851" t="s">
        <v>2246</v>
      </c>
      <c r="B80" s="1851" t="s">
        <v>16</v>
      </c>
      <c r="C80" s="1851" t="s">
        <v>22</v>
      </c>
      <c r="D80" s="1851" t="s">
        <v>2329</v>
      </c>
      <c r="E80" s="1851" t="s">
        <v>2330</v>
      </c>
      <c r="F80" s="1851" t="s">
        <v>2276</v>
      </c>
      <c r="G80" s="1851" t="s">
        <v>22</v>
      </c>
      <c r="H80" s="1851" t="s">
        <v>22</v>
      </c>
      <c r="I80" s="1851" t="s">
        <v>894</v>
      </c>
    </row>
    <row customHeight="1" ht="11.25">
      <c r="A81" s="1851" t="s">
        <v>2246</v>
      </c>
      <c r="B81" s="1851" t="s">
        <v>16</v>
      </c>
      <c r="C81" s="1851" t="s">
        <v>2331</v>
      </c>
      <c r="D81" s="1851" t="s">
        <v>2332</v>
      </c>
      <c r="E81" s="1851" t="s">
        <v>2333</v>
      </c>
      <c r="F81" s="1851" t="s">
        <v>2334</v>
      </c>
      <c r="G81" s="1851" t="s">
        <v>22</v>
      </c>
      <c r="H81" s="1851" t="s">
        <v>22</v>
      </c>
      <c r="I81" s="1851" t="s">
        <v>894</v>
      </c>
    </row>
    <row customHeight="1" ht="11.25">
      <c r="A82" s="1851" t="s">
        <v>2246</v>
      </c>
      <c r="B82" s="1851" t="s">
        <v>16</v>
      </c>
      <c r="C82" s="1851" t="s">
        <v>2356</v>
      </c>
      <c r="D82" s="1851" t="s">
        <v>2357</v>
      </c>
      <c r="E82" s="1851" t="s">
        <v>2358</v>
      </c>
      <c r="F82" s="1851" t="s">
        <v>2359</v>
      </c>
      <c r="G82" s="1851" t="s">
        <v>22</v>
      </c>
      <c r="H82" s="1851" t="s">
        <v>22</v>
      </c>
      <c r="I82" s="1851" t="s">
        <v>894</v>
      </c>
    </row>
    <row customHeight="1" ht="11.25">
      <c r="A83" s="1851" t="s">
        <v>2246</v>
      </c>
      <c r="B83" s="1851" t="s">
        <v>16</v>
      </c>
      <c r="C83" s="1851" t="s">
        <v>2360</v>
      </c>
      <c r="D83" s="1851" t="s">
        <v>2361</v>
      </c>
      <c r="E83" s="1851" t="s">
        <v>2362</v>
      </c>
      <c r="F83" s="1851" t="s">
        <v>2263</v>
      </c>
      <c r="G83" s="1851" t="s">
        <v>22</v>
      </c>
      <c r="H83" s="1851" t="s">
        <v>22</v>
      </c>
      <c r="I83" s="1851" t="s">
        <v>894</v>
      </c>
    </row>
    <row customHeight="1" ht="11.25">
      <c r="A84" s="1851" t="s">
        <v>2246</v>
      </c>
      <c r="B84" s="1851" t="s">
        <v>16</v>
      </c>
      <c r="C84" s="1851" t="s">
        <v>2363</v>
      </c>
      <c r="D84" s="1851" t="s">
        <v>2364</v>
      </c>
      <c r="E84" s="1851" t="s">
        <v>2365</v>
      </c>
      <c r="F84" s="1851" t="s">
        <v>51</v>
      </c>
      <c r="G84" s="1851" t="s">
        <v>22</v>
      </c>
      <c r="H84" s="1851" t="s">
        <v>22</v>
      </c>
      <c r="I84" s="1851" t="s">
        <v>894</v>
      </c>
    </row>
    <row customHeight="1" ht="11.25">
      <c r="A85" s="1851" t="s">
        <v>2246</v>
      </c>
      <c r="B85" s="1851" t="s">
        <v>16</v>
      </c>
      <c r="C85" s="1851" t="s">
        <v>2366</v>
      </c>
      <c r="D85" s="1851" t="s">
        <v>2367</v>
      </c>
      <c r="E85" s="1851" t="s">
        <v>2368</v>
      </c>
      <c r="F85" s="1851" t="s">
        <v>2276</v>
      </c>
      <c r="G85" s="1851" t="s">
        <v>22</v>
      </c>
      <c r="H85" s="1851" t="s">
        <v>22</v>
      </c>
      <c r="I85" s="1851" t="s">
        <v>894</v>
      </c>
    </row>
    <row customHeight="1" ht="11.25">
      <c r="A86" s="1851" t="s">
        <v>2246</v>
      </c>
      <c r="B86" s="1851" t="s">
        <v>16</v>
      </c>
      <c r="C86" s="1851" t="s">
        <v>2380</v>
      </c>
      <c r="D86" s="1851" t="s">
        <v>2381</v>
      </c>
      <c r="E86" s="1851" t="s">
        <v>2382</v>
      </c>
      <c r="F86" s="1851" t="s">
        <v>2334</v>
      </c>
      <c r="G86" s="1851" t="s">
        <v>22</v>
      </c>
      <c r="H86" s="1851" t="s">
        <v>22</v>
      </c>
      <c r="I86" s="1851" t="s">
        <v>894</v>
      </c>
    </row>
    <row customHeight="1" ht="11.25">
      <c r="A87" s="1851" t="s">
        <v>2246</v>
      </c>
      <c r="B87" s="1851" t="s">
        <v>16</v>
      </c>
      <c r="C87" s="1851" t="s">
        <v>2383</v>
      </c>
      <c r="D87" s="1851" t="s">
        <v>2384</v>
      </c>
      <c r="E87" s="1851" t="s">
        <v>2385</v>
      </c>
      <c r="F87" s="1851" t="s">
        <v>51</v>
      </c>
      <c r="G87" s="1851" t="s">
        <v>22</v>
      </c>
      <c r="H87" s="1851" t="s">
        <v>22</v>
      </c>
      <c r="I87" s="1851" t="s">
        <v>894</v>
      </c>
    </row>
    <row customHeight="1" ht="11.25">
      <c r="A88" s="1851" t="s">
        <v>2246</v>
      </c>
      <c r="B88" s="1851" t="s">
        <v>16</v>
      </c>
      <c r="C88" s="1851" t="s">
        <v>2386</v>
      </c>
      <c r="D88" s="1851" t="s">
        <v>2387</v>
      </c>
      <c r="E88" s="1851" t="s">
        <v>2388</v>
      </c>
      <c r="F88" s="1851" t="s">
        <v>2300</v>
      </c>
      <c r="G88" s="1851" t="s">
        <v>22</v>
      </c>
      <c r="H88" s="1851" t="s">
        <v>22</v>
      </c>
      <c r="I88" s="1851" t="s">
        <v>894</v>
      </c>
    </row>
    <row customHeight="1" ht="11.25">
      <c r="A89" s="1851" t="s">
        <v>2246</v>
      </c>
      <c r="B89" s="1851" t="s">
        <v>16</v>
      </c>
      <c r="C89" s="1851" t="s">
        <v>2389</v>
      </c>
      <c r="D89" s="1851" t="s">
        <v>2390</v>
      </c>
      <c r="E89" s="1851" t="s">
        <v>2391</v>
      </c>
      <c r="F89" s="1851" t="s">
        <v>2392</v>
      </c>
      <c r="G89" s="1851" t="s">
        <v>22</v>
      </c>
      <c r="H89" s="1851" t="s">
        <v>22</v>
      </c>
      <c r="I89" s="1851" t="s">
        <v>894</v>
      </c>
    </row>
    <row customHeight="1" ht="11.25">
      <c r="A90" s="1851" t="s">
        <v>2246</v>
      </c>
      <c r="B90" s="1851" t="s">
        <v>16</v>
      </c>
      <c r="C90" s="1851" t="s">
        <v>2401</v>
      </c>
      <c r="D90" s="1851" t="s">
        <v>2402</v>
      </c>
      <c r="E90" s="1851" t="s">
        <v>2403</v>
      </c>
      <c r="F90" s="1851" t="s">
        <v>51</v>
      </c>
      <c r="G90" s="1851" t="s">
        <v>22</v>
      </c>
      <c r="H90" s="1851" t="s">
        <v>22</v>
      </c>
      <c r="I90" s="1851" t="s">
        <v>894</v>
      </c>
    </row>
    <row customHeight="1" ht="11.25">
      <c r="A91" s="1851" t="s">
        <v>2246</v>
      </c>
      <c r="B91" s="1851" t="s">
        <v>16</v>
      </c>
      <c r="C91" s="1851" t="s">
        <v>2404</v>
      </c>
      <c r="D91" s="1851" t="s">
        <v>2405</v>
      </c>
      <c r="E91" s="1851" t="s">
        <v>2406</v>
      </c>
      <c r="F91" s="1851" t="s">
        <v>2407</v>
      </c>
      <c r="G91" s="1851" t="s">
        <v>2408</v>
      </c>
      <c r="H91" s="1851" t="s">
        <v>22</v>
      </c>
      <c r="I91" s="1851" t="s">
        <v>894</v>
      </c>
    </row>
    <row customHeight="1" ht="11.25">
      <c r="A92" s="1851" t="s">
        <v>2246</v>
      </c>
      <c r="B92" s="1851" t="s">
        <v>16</v>
      </c>
      <c r="C92" s="1851" t="s">
        <v>2414</v>
      </c>
      <c r="D92" s="1851" t="s">
        <v>2415</v>
      </c>
      <c r="E92" s="1851" t="s">
        <v>2416</v>
      </c>
      <c r="F92" s="1851" t="s">
        <v>2417</v>
      </c>
      <c r="G92" s="1851" t="s">
        <v>22</v>
      </c>
      <c r="H92" s="1851" t="s">
        <v>22</v>
      </c>
      <c r="I92" s="1851" t="s">
        <v>894</v>
      </c>
    </row>
    <row customHeight="1" ht="11.25">
      <c r="A93" s="1851" t="s">
        <v>2246</v>
      </c>
      <c r="B93" s="1851" t="s">
        <v>16</v>
      </c>
      <c r="C93" s="1851" t="s">
        <v>2418</v>
      </c>
      <c r="D93" s="1851" t="s">
        <v>2419</v>
      </c>
      <c r="E93" s="1851" t="s">
        <v>2420</v>
      </c>
      <c r="F93" s="1851" t="s">
        <v>51</v>
      </c>
      <c r="G93" s="1851" t="s">
        <v>22</v>
      </c>
      <c r="H93" s="1851" t="s">
        <v>22</v>
      </c>
      <c r="I93" s="1851" t="s">
        <v>894</v>
      </c>
    </row>
    <row customHeight="1" ht="11.25">
      <c r="A94" s="1851" t="s">
        <v>2246</v>
      </c>
      <c r="B94" s="1851" t="s">
        <v>16</v>
      </c>
      <c r="C94" s="1851" t="s">
        <v>2421</v>
      </c>
      <c r="D94" s="1851" t="s">
        <v>2422</v>
      </c>
      <c r="E94" s="1851" t="s">
        <v>2423</v>
      </c>
      <c r="F94" s="1851" t="s">
        <v>51</v>
      </c>
      <c r="G94" s="1851" t="s">
        <v>22</v>
      </c>
      <c r="H94" s="1851" t="s">
        <v>22</v>
      </c>
      <c r="I94" s="1851" t="s">
        <v>894</v>
      </c>
    </row>
    <row customHeight="1" ht="11.25">
      <c r="A95" s="1851" t="s">
        <v>2246</v>
      </c>
      <c r="B95" s="1851" t="s">
        <v>16</v>
      </c>
      <c r="C95" s="1851" t="s">
        <v>2424</v>
      </c>
      <c r="D95" s="1851" t="s">
        <v>2425</v>
      </c>
      <c r="E95" s="1851" t="s">
        <v>2426</v>
      </c>
      <c r="F95" s="1851" t="s">
        <v>2427</v>
      </c>
      <c r="G95" s="1851" t="s">
        <v>2428</v>
      </c>
      <c r="H95" s="1851" t="s">
        <v>22</v>
      </c>
      <c r="I95" s="1851" t="s">
        <v>894</v>
      </c>
    </row>
    <row customHeight="1" ht="11.25">
      <c r="A96" s="1851" t="s">
        <v>2246</v>
      </c>
      <c r="B96" s="1851" t="s">
        <v>16</v>
      </c>
      <c r="C96" s="1851" t="s">
        <v>2429</v>
      </c>
      <c r="D96" s="1851" t="s">
        <v>2430</v>
      </c>
      <c r="E96" s="1851" t="s">
        <v>2431</v>
      </c>
      <c r="F96" s="1851" t="s">
        <v>2351</v>
      </c>
      <c r="G96" s="1851" t="s">
        <v>22</v>
      </c>
      <c r="H96" s="1851" t="s">
        <v>22</v>
      </c>
      <c r="I96" s="1851" t="s">
        <v>894</v>
      </c>
    </row>
    <row customHeight="1" ht="11.25">
      <c r="A97" s="1851" t="s">
        <v>2246</v>
      </c>
      <c r="B97" s="1851" t="s">
        <v>16</v>
      </c>
      <c r="C97" s="1851" t="s">
        <v>2439</v>
      </c>
      <c r="D97" s="1851" t="s">
        <v>2440</v>
      </c>
      <c r="E97" s="1851" t="s">
        <v>2441</v>
      </c>
      <c r="F97" s="1851" t="s">
        <v>2263</v>
      </c>
      <c r="G97" s="1851" t="s">
        <v>2442</v>
      </c>
      <c r="H97" s="1851" t="s">
        <v>22</v>
      </c>
      <c r="I97" s="1851" t="s">
        <v>894</v>
      </c>
    </row>
    <row customHeight="1" ht="11.25">
      <c r="A98" s="1851" t="s">
        <v>2246</v>
      </c>
      <c r="B98" s="1851" t="s">
        <v>16</v>
      </c>
      <c r="C98" s="1851" t="s">
        <v>2443</v>
      </c>
      <c r="D98" s="1851" t="s">
        <v>2444</v>
      </c>
      <c r="E98" s="1851" t="s">
        <v>2445</v>
      </c>
      <c r="F98" s="1851" t="s">
        <v>2446</v>
      </c>
      <c r="G98" s="1851" t="s">
        <v>22</v>
      </c>
      <c r="H98" s="1851" t="s">
        <v>22</v>
      </c>
      <c r="I98" s="1851" t="s">
        <v>894</v>
      </c>
    </row>
    <row customHeight="1" ht="11.25">
      <c r="A99" s="1851" t="s">
        <v>2246</v>
      </c>
      <c r="B99" s="1851" t="s">
        <v>16</v>
      </c>
      <c r="C99" s="1851" t="s">
        <v>2452</v>
      </c>
      <c r="D99" s="1851" t="s">
        <v>2453</v>
      </c>
      <c r="E99" s="1851" t="s">
        <v>2454</v>
      </c>
      <c r="F99" s="1851" t="s">
        <v>2427</v>
      </c>
      <c r="G99" s="1851" t="s">
        <v>22</v>
      </c>
      <c r="H99" s="1851" t="s">
        <v>22</v>
      </c>
      <c r="I99" s="1851" t="s">
        <v>894</v>
      </c>
    </row>
    <row customHeight="1" ht="11.25">
      <c r="A100" s="1851" t="s">
        <v>2246</v>
      </c>
      <c r="B100" s="1851" t="s">
        <v>16</v>
      </c>
      <c r="C100" s="1851" t="s">
        <v>2455</v>
      </c>
      <c r="D100" s="1851" t="s">
        <v>2456</v>
      </c>
      <c r="E100" s="1851" t="s">
        <v>2457</v>
      </c>
      <c r="F100" s="1851" t="s">
        <v>2291</v>
      </c>
      <c r="G100" s="1851" t="s">
        <v>22</v>
      </c>
      <c r="H100" s="1851" t="s">
        <v>22</v>
      </c>
      <c r="I100" s="1851" t="s">
        <v>894</v>
      </c>
    </row>
    <row customHeight="1" ht="11.25">
      <c r="A101" s="1851" t="s">
        <v>2246</v>
      </c>
      <c r="B101" s="1851" t="s">
        <v>16</v>
      </c>
      <c r="C101" s="1851" t="s">
        <v>2458</v>
      </c>
      <c r="D101" s="1851" t="s">
        <v>2459</v>
      </c>
      <c r="E101" s="1851" t="s">
        <v>2460</v>
      </c>
      <c r="F101" s="1851" t="s">
        <v>2351</v>
      </c>
      <c r="G101" s="1851" t="s">
        <v>22</v>
      </c>
      <c r="H101" s="1851" t="s">
        <v>22</v>
      </c>
      <c r="I101" s="1851" t="s">
        <v>894</v>
      </c>
    </row>
    <row customHeight="1" ht="11.25">
      <c r="A102" s="1851" t="s">
        <v>2246</v>
      </c>
      <c r="B102" s="1851" t="s">
        <v>16</v>
      </c>
      <c r="C102" s="1851" t="s">
        <v>2461</v>
      </c>
      <c r="D102" s="1851" t="s">
        <v>2462</v>
      </c>
      <c r="E102" s="1851" t="s">
        <v>2463</v>
      </c>
      <c r="F102" s="1851" t="s">
        <v>2464</v>
      </c>
      <c r="G102" s="1851" t="s">
        <v>2465</v>
      </c>
      <c r="H102" s="1851" t="s">
        <v>22</v>
      </c>
      <c r="I102" s="1851" t="s">
        <v>894</v>
      </c>
    </row>
    <row customHeight="1" ht="11.25">
      <c r="A103" s="1851" t="s">
        <v>2246</v>
      </c>
      <c r="B103" s="1851" t="s">
        <v>16</v>
      </c>
      <c r="C103" s="1851" t="s">
        <v>2469</v>
      </c>
      <c r="D103" s="1851" t="s">
        <v>2470</v>
      </c>
      <c r="E103" s="1851" t="s">
        <v>2471</v>
      </c>
      <c r="F103" s="1851" t="s">
        <v>2276</v>
      </c>
      <c r="G103" s="1851" t="s">
        <v>22</v>
      </c>
      <c r="H103" s="1851" t="s">
        <v>22</v>
      </c>
      <c r="I103" s="1851" t="s">
        <v>894</v>
      </c>
    </row>
    <row customHeight="1" ht="11.25">
      <c r="A104" s="1851" t="s">
        <v>2246</v>
      </c>
      <c r="B104" s="1851" t="s">
        <v>16</v>
      </c>
      <c r="C104" s="1851" t="s">
        <v>2472</v>
      </c>
      <c r="D104" s="1851" t="s">
        <v>2473</v>
      </c>
      <c r="E104" s="1851" t="s">
        <v>2463</v>
      </c>
      <c r="F104" s="1851" t="s">
        <v>2474</v>
      </c>
      <c r="G104" s="1851" t="s">
        <v>2475</v>
      </c>
      <c r="H104" s="1851" t="s">
        <v>22</v>
      </c>
      <c r="I104" s="1851" t="s">
        <v>894</v>
      </c>
    </row>
    <row customHeight="1" ht="11.25">
      <c r="A105" s="1851" t="s">
        <v>2246</v>
      </c>
      <c r="B105" s="1851" t="s">
        <v>16</v>
      </c>
      <c r="C105" s="1851" t="s">
        <v>2476</v>
      </c>
      <c r="D105" s="1851" t="s">
        <v>2477</v>
      </c>
      <c r="E105" s="1851" t="s">
        <v>2478</v>
      </c>
      <c r="F105" s="1851" t="s">
        <v>2479</v>
      </c>
      <c r="G105" s="1851" t="s">
        <v>22</v>
      </c>
      <c r="H105" s="1851" t="s">
        <v>22</v>
      </c>
      <c r="I105" s="1851" t="s">
        <v>894</v>
      </c>
    </row>
    <row customHeight="1" ht="11.25">
      <c r="A106" s="1851" t="s">
        <v>2246</v>
      </c>
      <c r="B106" s="1851" t="s">
        <v>16</v>
      </c>
      <c r="C106" s="1851" t="s">
        <v>2247</v>
      </c>
      <c r="D106" s="1851" t="s">
        <v>2248</v>
      </c>
      <c r="E106" s="1851" t="s">
        <v>2249</v>
      </c>
      <c r="F106" s="1851" t="s">
        <v>2250</v>
      </c>
      <c r="G106" s="1851" t="s">
        <v>2251</v>
      </c>
      <c r="H106" s="1851" t="s">
        <v>22</v>
      </c>
      <c r="I106" s="1851" t="s">
        <v>854</v>
      </c>
    </row>
    <row customHeight="1" ht="11.25">
      <c r="A107" s="1851" t="s">
        <v>2246</v>
      </c>
      <c r="B107" s="1851" t="s">
        <v>16</v>
      </c>
      <c r="C107" s="1851" t="s">
        <v>2252</v>
      </c>
      <c r="D107" s="1851" t="s">
        <v>2248</v>
      </c>
      <c r="E107" s="1851" t="s">
        <v>2249</v>
      </c>
      <c r="F107" s="1851" t="s">
        <v>2253</v>
      </c>
      <c r="G107" s="1851" t="s">
        <v>2254</v>
      </c>
      <c r="H107" s="1851" t="s">
        <v>22</v>
      </c>
      <c r="I107" s="1851" t="s">
        <v>854</v>
      </c>
    </row>
    <row customHeight="1" ht="11.25">
      <c r="A108" s="1851" t="s">
        <v>2246</v>
      </c>
      <c r="B108" s="1851" t="s">
        <v>16</v>
      </c>
      <c r="C108" s="1851" t="s">
        <v>2491</v>
      </c>
      <c r="D108" s="1851" t="s">
        <v>2492</v>
      </c>
      <c r="E108" s="1851" t="s">
        <v>2493</v>
      </c>
      <c r="F108" s="1851" t="s">
        <v>2313</v>
      </c>
      <c r="G108" s="1851" t="s">
        <v>2494</v>
      </c>
      <c r="H108" s="1851" t="s">
        <v>22</v>
      </c>
      <c r="I108" s="1851" t="s">
        <v>854</v>
      </c>
    </row>
    <row customHeight="1" ht="11.25">
      <c r="A109" s="1851" t="s">
        <v>2246</v>
      </c>
      <c r="B109" s="1851" t="s">
        <v>16</v>
      </c>
      <c r="C109" s="1851" t="s">
        <v>13</v>
      </c>
      <c r="D109" s="1851" t="s">
        <v>46</v>
      </c>
      <c r="E109" s="1851" t="s">
        <v>49</v>
      </c>
      <c r="F109" s="1851" t="s">
        <v>51</v>
      </c>
      <c r="G109" s="1851" t="s">
        <v>22</v>
      </c>
      <c r="H109" s="1851" t="s">
        <v>22</v>
      </c>
      <c r="I109" s="1851" t="s">
        <v>854</v>
      </c>
    </row>
    <row customHeight="1" ht="11.25">
      <c r="A110" s="1851" t="s">
        <v>2246</v>
      </c>
      <c r="B110" s="1851" t="s">
        <v>16</v>
      </c>
      <c r="C110" s="1851" t="s">
        <v>2495</v>
      </c>
      <c r="D110" s="1851" t="s">
        <v>2496</v>
      </c>
      <c r="E110" s="1851" t="s">
        <v>2497</v>
      </c>
      <c r="F110" s="1851" t="s">
        <v>51</v>
      </c>
      <c r="G110" s="1851" t="s">
        <v>2498</v>
      </c>
      <c r="H110" s="1851" t="s">
        <v>22</v>
      </c>
      <c r="I110" s="1851" t="s">
        <v>854</v>
      </c>
    </row>
    <row customHeight="1" ht="11.25">
      <c r="A111" s="1851" t="s">
        <v>2246</v>
      </c>
      <c r="B111" s="1851" t="s">
        <v>16</v>
      </c>
      <c r="C111" s="1851" t="s">
        <v>2264</v>
      </c>
      <c r="D111" s="1851" t="s">
        <v>2265</v>
      </c>
      <c r="E111" s="1851" t="s">
        <v>2266</v>
      </c>
      <c r="F111" s="1851" t="s">
        <v>2267</v>
      </c>
      <c r="G111" s="1851" t="s">
        <v>2268</v>
      </c>
      <c r="H111" s="1851" t="s">
        <v>22</v>
      </c>
      <c r="I111" s="1851" t="s">
        <v>854</v>
      </c>
    </row>
    <row customHeight="1" ht="11.25">
      <c r="A112" s="1851" t="s">
        <v>2246</v>
      </c>
      <c r="B112" s="1851" t="s">
        <v>16</v>
      </c>
      <c r="C112" s="1851" t="s">
        <v>2499</v>
      </c>
      <c r="D112" s="1851" t="s">
        <v>2500</v>
      </c>
      <c r="E112" s="1851" t="s">
        <v>2501</v>
      </c>
      <c r="F112" s="1851" t="s">
        <v>2272</v>
      </c>
      <c r="G112" s="1851" t="s">
        <v>2502</v>
      </c>
      <c r="H112" s="1851" t="s">
        <v>22</v>
      </c>
      <c r="I112" s="1851" t="s">
        <v>854</v>
      </c>
    </row>
    <row customHeight="1" ht="11.25">
      <c r="A113" s="1851" t="s">
        <v>2246</v>
      </c>
      <c r="B113" s="1851" t="s">
        <v>16</v>
      </c>
      <c r="C113" s="1851" t="s">
        <v>2277</v>
      </c>
      <c r="D113" s="1851" t="s">
        <v>2278</v>
      </c>
      <c r="E113" s="1851" t="s">
        <v>2279</v>
      </c>
      <c r="F113" s="1851" t="s">
        <v>2276</v>
      </c>
      <c r="G113" s="1851" t="s">
        <v>2280</v>
      </c>
      <c r="H113" s="1851" t="s">
        <v>22</v>
      </c>
      <c r="I113" s="1851" t="s">
        <v>854</v>
      </c>
    </row>
    <row customHeight="1" ht="11.25">
      <c r="A114" s="1851" t="s">
        <v>2246</v>
      </c>
      <c r="B114" s="1851" t="s">
        <v>16</v>
      </c>
      <c r="C114" s="1851" t="s">
        <v>2284</v>
      </c>
      <c r="D114" s="1851" t="s">
        <v>2285</v>
      </c>
      <c r="E114" s="1851" t="s">
        <v>2286</v>
      </c>
      <c r="F114" s="1851" t="s">
        <v>2287</v>
      </c>
      <c r="G114" s="1851" t="s">
        <v>22</v>
      </c>
      <c r="H114" s="1851" t="s">
        <v>22</v>
      </c>
      <c r="I114" s="1851" t="s">
        <v>854</v>
      </c>
    </row>
    <row customHeight="1" ht="11.25">
      <c r="A115" s="1851" t="s">
        <v>2246</v>
      </c>
      <c r="B115" s="1851" t="s">
        <v>16</v>
      </c>
      <c r="C115" s="1851" t="s">
        <v>2288</v>
      </c>
      <c r="D115" s="1851" t="s">
        <v>2289</v>
      </c>
      <c r="E115" s="1851" t="s">
        <v>2290</v>
      </c>
      <c r="F115" s="1851" t="s">
        <v>2291</v>
      </c>
      <c r="G115" s="1851" t="s">
        <v>2292</v>
      </c>
      <c r="H115" s="1851" t="s">
        <v>22</v>
      </c>
      <c r="I115" s="1851" t="s">
        <v>854</v>
      </c>
    </row>
    <row customHeight="1" ht="11.25">
      <c r="A116" s="1851" t="s">
        <v>2246</v>
      </c>
      <c r="B116" s="1851" t="s">
        <v>16</v>
      </c>
      <c r="C116" s="1851" t="s">
        <v>2503</v>
      </c>
      <c r="D116" s="1851" t="s">
        <v>2504</v>
      </c>
      <c r="E116" s="1851" t="s">
        <v>2304</v>
      </c>
      <c r="F116" s="1851" t="s">
        <v>2483</v>
      </c>
      <c r="G116" s="1851" t="s">
        <v>2505</v>
      </c>
      <c r="H116" s="1851" t="s">
        <v>22</v>
      </c>
      <c r="I116" s="1851" t="s">
        <v>854</v>
      </c>
    </row>
    <row customHeight="1" ht="11.25">
      <c r="A117" s="1851" t="s">
        <v>2246</v>
      </c>
      <c r="B117" s="1851" t="s">
        <v>16</v>
      </c>
      <c r="C117" s="1851" t="s">
        <v>2306</v>
      </c>
      <c r="D117" s="1851" t="s">
        <v>2307</v>
      </c>
      <c r="E117" s="1851" t="s">
        <v>2308</v>
      </c>
      <c r="F117" s="1851" t="s">
        <v>2276</v>
      </c>
      <c r="G117" s="1851" t="s">
        <v>2309</v>
      </c>
      <c r="H117" s="1851" t="s">
        <v>22</v>
      </c>
      <c r="I117" s="1851" t="s">
        <v>854</v>
      </c>
    </row>
    <row customHeight="1" ht="11.25">
      <c r="A118" s="1851" t="s">
        <v>2246</v>
      </c>
      <c r="B118" s="1851" t="s">
        <v>16</v>
      </c>
      <c r="C118" s="1851" t="s">
        <v>2317</v>
      </c>
      <c r="D118" s="1851" t="s">
        <v>2318</v>
      </c>
      <c r="E118" s="1851" t="s">
        <v>2319</v>
      </c>
      <c r="F118" s="1851" t="s">
        <v>2320</v>
      </c>
      <c r="G118" s="1851" t="s">
        <v>22</v>
      </c>
      <c r="H118" s="1851" t="s">
        <v>22</v>
      </c>
      <c r="I118" s="1851" t="s">
        <v>854</v>
      </c>
    </row>
    <row customHeight="1" ht="11.25">
      <c r="A119" s="1851" t="s">
        <v>2246</v>
      </c>
      <c r="B119" s="1851" t="s">
        <v>16</v>
      </c>
      <c r="C119" s="1851" t="s">
        <v>2506</v>
      </c>
      <c r="D119" s="1851" t="s">
        <v>2507</v>
      </c>
      <c r="E119" s="1851" t="s">
        <v>2508</v>
      </c>
      <c r="F119" s="1851" t="s">
        <v>2351</v>
      </c>
      <c r="G119" s="1851" t="s">
        <v>2509</v>
      </c>
      <c r="H119" s="1851" t="s">
        <v>22</v>
      </c>
      <c r="I119" s="1851" t="s">
        <v>854</v>
      </c>
    </row>
    <row customHeight="1" ht="11.25">
      <c r="A120" s="1851" t="s">
        <v>2246</v>
      </c>
      <c r="B120" s="1851" t="s">
        <v>16</v>
      </c>
      <c r="C120" s="1851" t="s">
        <v>2321</v>
      </c>
      <c r="D120" s="1851" t="s">
        <v>2322</v>
      </c>
      <c r="E120" s="1851" t="s">
        <v>2323</v>
      </c>
      <c r="F120" s="1851" t="s">
        <v>2276</v>
      </c>
      <c r="G120" s="1851" t="s">
        <v>2324</v>
      </c>
      <c r="H120" s="1851" t="s">
        <v>22</v>
      </c>
      <c r="I120" s="1851" t="s">
        <v>854</v>
      </c>
    </row>
    <row customHeight="1" ht="11.25">
      <c r="A121" s="1851" t="s">
        <v>2246</v>
      </c>
      <c r="B121" s="1851" t="s">
        <v>16</v>
      </c>
      <c r="C121" s="1851" t="s">
        <v>2325</v>
      </c>
      <c r="D121" s="1851" t="s">
        <v>2326</v>
      </c>
      <c r="E121" s="1851" t="s">
        <v>2327</v>
      </c>
      <c r="F121" s="1851" t="s">
        <v>2328</v>
      </c>
      <c r="G121" s="1851" t="s">
        <v>22</v>
      </c>
      <c r="H121" s="1851" t="s">
        <v>22</v>
      </c>
      <c r="I121" s="1851" t="s">
        <v>854</v>
      </c>
    </row>
    <row customHeight="1" ht="11.25">
      <c r="A122" s="1851" t="s">
        <v>2246</v>
      </c>
      <c r="B122" s="1851" t="s">
        <v>16</v>
      </c>
      <c r="C122" s="1851" t="s">
        <v>22</v>
      </c>
      <c r="D122" s="1851" t="s">
        <v>2329</v>
      </c>
      <c r="E122" s="1851" t="s">
        <v>2330</v>
      </c>
      <c r="F122" s="1851" t="s">
        <v>2276</v>
      </c>
      <c r="G122" s="1851" t="s">
        <v>22</v>
      </c>
      <c r="H122" s="1851" t="s">
        <v>22</v>
      </c>
      <c r="I122" s="1851" t="s">
        <v>854</v>
      </c>
    </row>
    <row customHeight="1" ht="11.25">
      <c r="A123" s="1851" t="s">
        <v>2246</v>
      </c>
      <c r="B123" s="1851" t="s">
        <v>16</v>
      </c>
      <c r="C123" s="1851" t="s">
        <v>2331</v>
      </c>
      <c r="D123" s="1851" t="s">
        <v>2332</v>
      </c>
      <c r="E123" s="1851" t="s">
        <v>2333</v>
      </c>
      <c r="F123" s="1851" t="s">
        <v>2334</v>
      </c>
      <c r="G123" s="1851" t="s">
        <v>22</v>
      </c>
      <c r="H123" s="1851" t="s">
        <v>22</v>
      </c>
      <c r="I123" s="1851" t="s">
        <v>854</v>
      </c>
    </row>
    <row customHeight="1" ht="11.25">
      <c r="A124" s="1851" t="s">
        <v>2246</v>
      </c>
      <c r="B124" s="1851" t="s">
        <v>16</v>
      </c>
      <c r="C124" s="1851" t="s">
        <v>2510</v>
      </c>
      <c r="D124" s="1851" t="s">
        <v>2511</v>
      </c>
      <c r="E124" s="1851" t="s">
        <v>2512</v>
      </c>
      <c r="F124" s="1851" t="s">
        <v>51</v>
      </c>
      <c r="G124" s="1851" t="s">
        <v>22</v>
      </c>
      <c r="H124" s="1851" t="s">
        <v>22</v>
      </c>
      <c r="I124" s="1851" t="s">
        <v>854</v>
      </c>
    </row>
    <row customHeight="1" ht="11.25">
      <c r="A125" s="1851" t="s">
        <v>2246</v>
      </c>
      <c r="B125" s="1851" t="s">
        <v>16</v>
      </c>
      <c r="C125" s="1851" t="s">
        <v>2335</v>
      </c>
      <c r="D125" s="1851" t="s">
        <v>2336</v>
      </c>
      <c r="E125" s="1851" t="s">
        <v>2337</v>
      </c>
      <c r="F125" s="1851" t="s">
        <v>51</v>
      </c>
      <c r="G125" s="1851" t="s">
        <v>22</v>
      </c>
      <c r="H125" s="1851" t="s">
        <v>2338</v>
      </c>
      <c r="I125" s="1851" t="s">
        <v>854</v>
      </c>
    </row>
    <row customHeight="1" ht="11.25">
      <c r="A126" s="1851" t="s">
        <v>2246</v>
      </c>
      <c r="B126" s="1851" t="s">
        <v>16</v>
      </c>
      <c r="C126" s="1851" t="s">
        <v>2339</v>
      </c>
      <c r="D126" s="1851" t="s">
        <v>2340</v>
      </c>
      <c r="E126" s="1851" t="s">
        <v>2341</v>
      </c>
      <c r="F126" s="1851" t="s">
        <v>2334</v>
      </c>
      <c r="G126" s="1851" t="s">
        <v>2342</v>
      </c>
      <c r="H126" s="1851" t="s">
        <v>22</v>
      </c>
      <c r="I126" s="1851" t="s">
        <v>854</v>
      </c>
    </row>
    <row customHeight="1" ht="11.25">
      <c r="A127" s="1851" t="s">
        <v>2246</v>
      </c>
      <c r="B127" s="1851" t="s">
        <v>16</v>
      </c>
      <c r="C127" s="1851" t="s">
        <v>2343</v>
      </c>
      <c r="D127" s="1851" t="s">
        <v>2344</v>
      </c>
      <c r="E127" s="1851" t="s">
        <v>2345</v>
      </c>
      <c r="F127" s="1851" t="s">
        <v>2334</v>
      </c>
      <c r="G127" s="1851" t="s">
        <v>2346</v>
      </c>
      <c r="H127" s="1851" t="s">
        <v>2347</v>
      </c>
      <c r="I127" s="1851" t="s">
        <v>854</v>
      </c>
    </row>
    <row customHeight="1" ht="11.25">
      <c r="A128" s="1851" t="s">
        <v>2246</v>
      </c>
      <c r="B128" s="1851" t="s">
        <v>16</v>
      </c>
      <c r="C128" s="1851" t="s">
        <v>2348</v>
      </c>
      <c r="D128" s="1851" t="s">
        <v>2349</v>
      </c>
      <c r="E128" s="1851" t="s">
        <v>2350</v>
      </c>
      <c r="F128" s="1851" t="s">
        <v>2351</v>
      </c>
      <c r="G128" s="1851" t="s">
        <v>2352</v>
      </c>
      <c r="H128" s="1851" t="s">
        <v>22</v>
      </c>
      <c r="I128" s="1851" t="s">
        <v>854</v>
      </c>
    </row>
    <row customHeight="1" ht="11.25">
      <c r="A129" s="1851" t="s">
        <v>2246</v>
      </c>
      <c r="B129" s="1851" t="s">
        <v>16</v>
      </c>
      <c r="C129" s="1851" t="s">
        <v>2513</v>
      </c>
      <c r="D129" s="1851" t="s">
        <v>2514</v>
      </c>
      <c r="E129" s="1851" t="s">
        <v>2515</v>
      </c>
      <c r="F129" s="1851" t="s">
        <v>2516</v>
      </c>
      <c r="G129" s="1851" t="s">
        <v>22</v>
      </c>
      <c r="H129" s="1851" t="s">
        <v>22</v>
      </c>
      <c r="I129" s="1851" t="s">
        <v>854</v>
      </c>
    </row>
    <row customHeight="1" ht="11.25">
      <c r="A130" s="1851" t="s">
        <v>2246</v>
      </c>
      <c r="B130" s="1851" t="s">
        <v>16</v>
      </c>
      <c r="C130" s="1851" t="s">
        <v>2360</v>
      </c>
      <c r="D130" s="1851" t="s">
        <v>2361</v>
      </c>
      <c r="E130" s="1851" t="s">
        <v>2362</v>
      </c>
      <c r="F130" s="1851" t="s">
        <v>2263</v>
      </c>
      <c r="G130" s="1851" t="s">
        <v>22</v>
      </c>
      <c r="H130" s="1851" t="s">
        <v>22</v>
      </c>
      <c r="I130" s="1851" t="s">
        <v>854</v>
      </c>
    </row>
    <row customHeight="1" ht="11.25">
      <c r="A131" s="1851" t="s">
        <v>2246</v>
      </c>
      <c r="B131" s="1851" t="s">
        <v>16</v>
      </c>
      <c r="C131" s="1851" t="s">
        <v>2363</v>
      </c>
      <c r="D131" s="1851" t="s">
        <v>2364</v>
      </c>
      <c r="E131" s="1851" t="s">
        <v>2365</v>
      </c>
      <c r="F131" s="1851" t="s">
        <v>51</v>
      </c>
      <c r="G131" s="1851" t="s">
        <v>22</v>
      </c>
      <c r="H131" s="1851" t="s">
        <v>22</v>
      </c>
      <c r="I131" s="1851" t="s">
        <v>854</v>
      </c>
    </row>
    <row customHeight="1" ht="11.25">
      <c r="A132" s="1851" t="s">
        <v>2246</v>
      </c>
      <c r="B132" s="1851" t="s">
        <v>16</v>
      </c>
      <c r="C132" s="1851" t="s">
        <v>2369</v>
      </c>
      <c r="D132" s="1851" t="s">
        <v>2370</v>
      </c>
      <c r="E132" s="1851" t="s">
        <v>2371</v>
      </c>
      <c r="F132" s="1851" t="s">
        <v>2351</v>
      </c>
      <c r="G132" s="1851" t="s">
        <v>22</v>
      </c>
      <c r="H132" s="1851" t="s">
        <v>22</v>
      </c>
      <c r="I132" s="1851" t="s">
        <v>854</v>
      </c>
    </row>
    <row customHeight="1" ht="11.25">
      <c r="A133" s="1851" t="s">
        <v>2246</v>
      </c>
      <c r="B133" s="1851" t="s">
        <v>16</v>
      </c>
      <c r="C133" s="1851" t="s">
        <v>2372</v>
      </c>
      <c r="D133" s="1851" t="s">
        <v>2373</v>
      </c>
      <c r="E133" s="1851" t="s">
        <v>2374</v>
      </c>
      <c r="F133" s="1851" t="s">
        <v>2351</v>
      </c>
      <c r="G133" s="1851" t="s">
        <v>2375</v>
      </c>
      <c r="H133" s="1851" t="s">
        <v>22</v>
      </c>
      <c r="I133" s="1851" t="s">
        <v>854</v>
      </c>
    </row>
    <row customHeight="1" ht="11.25">
      <c r="A134" s="1851" t="s">
        <v>2246</v>
      </c>
      <c r="B134" s="1851" t="s">
        <v>16</v>
      </c>
      <c r="C134" s="1851" t="s">
        <v>2517</v>
      </c>
      <c r="D134" s="1851" t="s">
        <v>2518</v>
      </c>
      <c r="E134" s="1851" t="s">
        <v>2519</v>
      </c>
      <c r="F134" s="1851" t="s">
        <v>2407</v>
      </c>
      <c r="G134" s="1851" t="s">
        <v>2520</v>
      </c>
      <c r="H134" s="1851" t="s">
        <v>22</v>
      </c>
      <c r="I134" s="1851" t="s">
        <v>854</v>
      </c>
    </row>
    <row customHeight="1" ht="11.25">
      <c r="A135" s="1851" t="s">
        <v>2246</v>
      </c>
      <c r="B135" s="1851" t="s">
        <v>16</v>
      </c>
      <c r="C135" s="1851" t="s">
        <v>2521</v>
      </c>
      <c r="D135" s="1851" t="s">
        <v>2522</v>
      </c>
      <c r="E135" s="1851" t="s">
        <v>2523</v>
      </c>
      <c r="F135" s="1851" t="s">
        <v>2334</v>
      </c>
      <c r="G135" s="1851" t="s">
        <v>22</v>
      </c>
      <c r="H135" s="1851" t="s">
        <v>22</v>
      </c>
      <c r="I135" s="1851" t="s">
        <v>854</v>
      </c>
    </row>
    <row customHeight="1" ht="11.25">
      <c r="A136" s="1851" t="s">
        <v>2246</v>
      </c>
      <c r="B136" s="1851" t="s">
        <v>16</v>
      </c>
      <c r="C136" s="1851" t="s">
        <v>2383</v>
      </c>
      <c r="D136" s="1851" t="s">
        <v>2384</v>
      </c>
      <c r="E136" s="1851" t="s">
        <v>2385</v>
      </c>
      <c r="F136" s="1851" t="s">
        <v>51</v>
      </c>
      <c r="G136" s="1851" t="s">
        <v>22</v>
      </c>
      <c r="H136" s="1851" t="s">
        <v>22</v>
      </c>
      <c r="I136" s="1851" t="s">
        <v>854</v>
      </c>
    </row>
    <row customHeight="1" ht="11.25">
      <c r="A137" s="1851" t="s">
        <v>2246</v>
      </c>
      <c r="B137" s="1851" t="s">
        <v>16</v>
      </c>
      <c r="C137" s="1851" t="s">
        <v>2389</v>
      </c>
      <c r="D137" s="1851" t="s">
        <v>2390</v>
      </c>
      <c r="E137" s="1851" t="s">
        <v>2391</v>
      </c>
      <c r="F137" s="1851" t="s">
        <v>2392</v>
      </c>
      <c r="G137" s="1851" t="s">
        <v>22</v>
      </c>
      <c r="H137" s="1851" t="s">
        <v>22</v>
      </c>
      <c r="I137" s="1851" t="s">
        <v>854</v>
      </c>
    </row>
    <row customHeight="1" ht="11.25">
      <c r="A138" s="1851" t="s">
        <v>2246</v>
      </c>
      <c r="B138" s="1851" t="s">
        <v>16</v>
      </c>
      <c r="C138" s="1851" t="s">
        <v>2397</v>
      </c>
      <c r="D138" s="1851" t="s">
        <v>2398</v>
      </c>
      <c r="E138" s="1851" t="s">
        <v>2399</v>
      </c>
      <c r="F138" s="1851" t="s">
        <v>2351</v>
      </c>
      <c r="G138" s="1851" t="s">
        <v>2400</v>
      </c>
      <c r="H138" s="1851" t="s">
        <v>22</v>
      </c>
      <c r="I138" s="1851" t="s">
        <v>854</v>
      </c>
    </row>
    <row customHeight="1" ht="11.25">
      <c r="A139" s="1851" t="s">
        <v>2246</v>
      </c>
      <c r="B139" s="1851" t="s">
        <v>16</v>
      </c>
      <c r="C139" s="1851" t="s">
        <v>2401</v>
      </c>
      <c r="D139" s="1851" t="s">
        <v>2402</v>
      </c>
      <c r="E139" s="1851" t="s">
        <v>2403</v>
      </c>
      <c r="F139" s="1851" t="s">
        <v>51</v>
      </c>
      <c r="G139" s="1851" t="s">
        <v>22</v>
      </c>
      <c r="H139" s="1851" t="s">
        <v>22</v>
      </c>
      <c r="I139" s="1851" t="s">
        <v>854</v>
      </c>
    </row>
    <row customHeight="1" ht="11.25">
      <c r="A140" s="1851" t="s">
        <v>2246</v>
      </c>
      <c r="B140" s="1851" t="s">
        <v>16</v>
      </c>
      <c r="C140" s="1851" t="s">
        <v>2524</v>
      </c>
      <c r="D140" s="1851" t="s">
        <v>2525</v>
      </c>
      <c r="E140" s="1851" t="s">
        <v>2526</v>
      </c>
      <c r="F140" s="1851" t="s">
        <v>2276</v>
      </c>
      <c r="G140" s="1851" t="s">
        <v>2527</v>
      </c>
      <c r="H140" s="1851" t="s">
        <v>2528</v>
      </c>
      <c r="I140" s="1851" t="s">
        <v>854</v>
      </c>
    </row>
    <row customHeight="1" ht="11.25">
      <c r="A141" s="1851" t="s">
        <v>2246</v>
      </c>
      <c r="B141" s="1851" t="s">
        <v>16</v>
      </c>
      <c r="C141" s="1851" t="s">
        <v>2409</v>
      </c>
      <c r="D141" s="1851" t="s">
        <v>2410</v>
      </c>
      <c r="E141" s="1851" t="s">
        <v>2411</v>
      </c>
      <c r="F141" s="1851" t="s">
        <v>2412</v>
      </c>
      <c r="G141" s="1851" t="s">
        <v>2413</v>
      </c>
      <c r="H141" s="1851" t="s">
        <v>22</v>
      </c>
      <c r="I141" s="1851" t="s">
        <v>854</v>
      </c>
    </row>
    <row customHeight="1" ht="11.25">
      <c r="A142" s="1851" t="s">
        <v>2246</v>
      </c>
      <c r="B142" s="1851" t="s">
        <v>16</v>
      </c>
      <c r="C142" s="1851" t="s">
        <v>2529</v>
      </c>
      <c r="D142" s="1851" t="s">
        <v>2530</v>
      </c>
      <c r="E142" s="1851" t="s">
        <v>2531</v>
      </c>
      <c r="F142" s="1851" t="s">
        <v>2532</v>
      </c>
      <c r="G142" s="1851" t="s">
        <v>2533</v>
      </c>
      <c r="H142" s="1851" t="s">
        <v>22</v>
      </c>
      <c r="I142" s="1851" t="s">
        <v>854</v>
      </c>
    </row>
    <row customHeight="1" ht="11.25">
      <c r="A143" s="1851" t="s">
        <v>2246</v>
      </c>
      <c r="B143" s="1851" t="s">
        <v>16</v>
      </c>
      <c r="C143" s="1851" t="s">
        <v>2414</v>
      </c>
      <c r="D143" s="1851" t="s">
        <v>2415</v>
      </c>
      <c r="E143" s="1851" t="s">
        <v>2416</v>
      </c>
      <c r="F143" s="1851" t="s">
        <v>2417</v>
      </c>
      <c r="G143" s="1851" t="s">
        <v>22</v>
      </c>
      <c r="H143" s="1851" t="s">
        <v>22</v>
      </c>
      <c r="I143" s="1851" t="s">
        <v>854</v>
      </c>
    </row>
    <row customHeight="1" ht="11.25">
      <c r="A144" s="1851" t="s">
        <v>2246</v>
      </c>
      <c r="B144" s="1851" t="s">
        <v>16</v>
      </c>
      <c r="C144" s="1851" t="s">
        <v>2534</v>
      </c>
      <c r="D144" s="1851" t="s">
        <v>2535</v>
      </c>
      <c r="E144" s="1851" t="s">
        <v>2536</v>
      </c>
      <c r="F144" s="1851" t="s">
        <v>2537</v>
      </c>
      <c r="G144" s="1851" t="s">
        <v>22</v>
      </c>
      <c r="H144" s="1851" t="s">
        <v>22</v>
      </c>
      <c r="I144" s="1851" t="s">
        <v>854</v>
      </c>
    </row>
    <row customHeight="1" ht="11.25">
      <c r="A145" s="1851" t="s">
        <v>2246</v>
      </c>
      <c r="B145" s="1851" t="s">
        <v>16</v>
      </c>
      <c r="C145" s="1851" t="s">
        <v>2538</v>
      </c>
      <c r="D145" s="1851" t="s">
        <v>2539</v>
      </c>
      <c r="E145" s="1851" t="s">
        <v>2540</v>
      </c>
      <c r="F145" s="1851" t="s">
        <v>2537</v>
      </c>
      <c r="G145" s="1851" t="s">
        <v>22</v>
      </c>
      <c r="H145" s="1851" t="s">
        <v>22</v>
      </c>
      <c r="I145" s="1851" t="s">
        <v>854</v>
      </c>
    </row>
    <row customHeight="1" ht="11.25">
      <c r="A146" s="1851" t="s">
        <v>2246</v>
      </c>
      <c r="B146" s="1851" t="s">
        <v>16</v>
      </c>
      <c r="C146" s="1851" t="s">
        <v>2541</v>
      </c>
      <c r="D146" s="1851" t="s">
        <v>2542</v>
      </c>
      <c r="E146" s="1851" t="s">
        <v>2543</v>
      </c>
      <c r="F146" s="1851" t="s">
        <v>2532</v>
      </c>
      <c r="G146" s="1851" t="s">
        <v>2544</v>
      </c>
      <c r="H146" s="1851" t="s">
        <v>22</v>
      </c>
      <c r="I146" s="1851" t="s">
        <v>854</v>
      </c>
    </row>
    <row customHeight="1" ht="11.25">
      <c r="A147" s="1851" t="s">
        <v>2246</v>
      </c>
      <c r="B147" s="1851" t="s">
        <v>16</v>
      </c>
      <c r="C147" s="1851" t="s">
        <v>2545</v>
      </c>
      <c r="D147" s="1851" t="s">
        <v>2546</v>
      </c>
      <c r="E147" s="1851" t="s">
        <v>2547</v>
      </c>
      <c r="F147" s="1851" t="s">
        <v>2351</v>
      </c>
      <c r="G147" s="1851" t="s">
        <v>2548</v>
      </c>
      <c r="H147" s="1851" t="s">
        <v>22</v>
      </c>
      <c r="I147" s="1851" t="s">
        <v>854</v>
      </c>
    </row>
    <row customHeight="1" ht="11.25">
      <c r="A148" s="1851" t="s">
        <v>2246</v>
      </c>
      <c r="B148" s="1851" t="s">
        <v>16</v>
      </c>
      <c r="C148" s="1851" t="s">
        <v>2424</v>
      </c>
      <c r="D148" s="1851" t="s">
        <v>2425</v>
      </c>
      <c r="E148" s="1851" t="s">
        <v>2426</v>
      </c>
      <c r="F148" s="1851" t="s">
        <v>2427</v>
      </c>
      <c r="G148" s="1851" t="s">
        <v>2428</v>
      </c>
      <c r="H148" s="1851" t="s">
        <v>22</v>
      </c>
      <c r="I148" s="1851" t="s">
        <v>854</v>
      </c>
    </row>
    <row customHeight="1" ht="11.25">
      <c r="A149" s="1851" t="s">
        <v>2246</v>
      </c>
      <c r="B149" s="1851" t="s">
        <v>16</v>
      </c>
      <c r="C149" s="1851" t="s">
        <v>2549</v>
      </c>
      <c r="D149" s="1851" t="s">
        <v>2550</v>
      </c>
      <c r="E149" s="1851" t="s">
        <v>2551</v>
      </c>
      <c r="F149" s="1851" t="s">
        <v>2407</v>
      </c>
      <c r="G149" s="1851" t="s">
        <v>22</v>
      </c>
      <c r="H149" s="1851" t="s">
        <v>22</v>
      </c>
      <c r="I149" s="1851" t="s">
        <v>854</v>
      </c>
    </row>
    <row customHeight="1" ht="11.25">
      <c r="A150" s="1851" t="s">
        <v>2246</v>
      </c>
      <c r="B150" s="1851" t="s">
        <v>16</v>
      </c>
      <c r="C150" s="1851" t="s">
        <v>2439</v>
      </c>
      <c r="D150" s="1851" t="s">
        <v>2440</v>
      </c>
      <c r="E150" s="1851" t="s">
        <v>2441</v>
      </c>
      <c r="F150" s="1851" t="s">
        <v>2263</v>
      </c>
      <c r="G150" s="1851" t="s">
        <v>2442</v>
      </c>
      <c r="H150" s="1851" t="s">
        <v>22</v>
      </c>
      <c r="I150" s="1851" t="s">
        <v>854</v>
      </c>
    </row>
    <row customHeight="1" ht="11.25">
      <c r="A151" s="1851" t="s">
        <v>2246</v>
      </c>
      <c r="B151" s="1851" t="s">
        <v>16</v>
      </c>
      <c r="C151" s="1851" t="s">
        <v>2461</v>
      </c>
      <c r="D151" s="1851" t="s">
        <v>2462</v>
      </c>
      <c r="E151" s="1851" t="s">
        <v>2463</v>
      </c>
      <c r="F151" s="1851" t="s">
        <v>2464</v>
      </c>
      <c r="G151" s="1851" t="s">
        <v>2465</v>
      </c>
      <c r="H151" s="1851" t="s">
        <v>22</v>
      </c>
      <c r="I151" s="1851" t="s">
        <v>854</v>
      </c>
    </row>
    <row customHeight="1" ht="11.25">
      <c r="A152" s="1851" t="s">
        <v>2246</v>
      </c>
      <c r="B152" s="1851" t="s">
        <v>16</v>
      </c>
      <c r="C152" s="1851" t="s">
        <v>2466</v>
      </c>
      <c r="D152" s="1851" t="s">
        <v>2467</v>
      </c>
      <c r="E152" s="1851" t="s">
        <v>2411</v>
      </c>
      <c r="F152" s="1851" t="s">
        <v>2468</v>
      </c>
      <c r="G152" s="1851" t="s">
        <v>22</v>
      </c>
      <c r="H152" s="1851" t="s">
        <v>22</v>
      </c>
      <c r="I152" s="1851" t="s">
        <v>854</v>
      </c>
    </row>
    <row customHeight="1" ht="11.25">
      <c r="A153" s="1851" t="s">
        <v>2246</v>
      </c>
      <c r="B153" s="1851" t="s">
        <v>16</v>
      </c>
      <c r="C153" s="1851" t="s">
        <v>2472</v>
      </c>
      <c r="D153" s="1851" t="s">
        <v>2473</v>
      </c>
      <c r="E153" s="1851" t="s">
        <v>2463</v>
      </c>
      <c r="F153" s="1851" t="s">
        <v>2474</v>
      </c>
      <c r="G153" s="1851" t="s">
        <v>2475</v>
      </c>
      <c r="H153" s="1851" t="s">
        <v>22</v>
      </c>
      <c r="I153" s="1851" t="s">
        <v>854</v>
      </c>
    </row>
    <row customHeight="1" ht="11.25">
      <c r="A154" s="1851" t="s">
        <v>2246</v>
      </c>
      <c r="B154" s="1851" t="s">
        <v>16</v>
      </c>
      <c r="C154" s="1851" t="s">
        <v>2476</v>
      </c>
      <c r="D154" s="1851" t="s">
        <v>2477</v>
      </c>
      <c r="E154" s="1851" t="s">
        <v>2478</v>
      </c>
      <c r="F154" s="1851" t="s">
        <v>2479</v>
      </c>
      <c r="G154" s="1851" t="s">
        <v>22</v>
      </c>
      <c r="H154" s="1851" t="s">
        <v>22</v>
      </c>
      <c r="I154" s="1851" t="s">
        <v>854</v>
      </c>
    </row>
    <row customHeight="1" ht="11.25">
      <c r="A155" s="1851" t="s">
        <v>2246</v>
      </c>
      <c r="B155" s="1851" t="s">
        <v>16</v>
      </c>
      <c r="C155" s="1851" t="s">
        <v>2488</v>
      </c>
      <c r="D155" s="1851" t="s">
        <v>2489</v>
      </c>
      <c r="E155" s="1851" t="s">
        <v>2490</v>
      </c>
      <c r="F155" s="1851" t="s">
        <v>2417</v>
      </c>
      <c r="G155" s="1851" t="s">
        <v>22</v>
      </c>
      <c r="H155" s="1851" t="s">
        <v>22</v>
      </c>
      <c r="I155" s="1851" t="s">
        <v>854</v>
      </c>
    </row>
    <row customHeight="1" ht="11.25">
      <c r="A156" s="1851" t="s">
        <v>2246</v>
      </c>
      <c r="B156" s="1851" t="s">
        <v>16</v>
      </c>
      <c r="C156" s="1851" t="s">
        <v>2552</v>
      </c>
      <c r="D156" s="1851" t="s">
        <v>2553</v>
      </c>
      <c r="E156" s="1851" t="s">
        <v>2554</v>
      </c>
      <c r="F156" s="1851" t="s">
        <v>2479</v>
      </c>
      <c r="G156" s="1851" t="s">
        <v>2555</v>
      </c>
      <c r="H156" s="1851" t="s">
        <v>22</v>
      </c>
      <c r="I156" s="1851" t="s">
        <v>907</v>
      </c>
    </row>
    <row customHeight="1" ht="11.25">
      <c r="A157" s="1851" t="s">
        <v>2246</v>
      </c>
      <c r="B157" s="1851" t="s">
        <v>16</v>
      </c>
      <c r="C157" s="1851" t="s">
        <v>2252</v>
      </c>
      <c r="D157" s="1851" t="s">
        <v>2248</v>
      </c>
      <c r="E157" s="1851" t="s">
        <v>2249</v>
      </c>
      <c r="F157" s="1851" t="s">
        <v>2253</v>
      </c>
      <c r="G157" s="1851" t="s">
        <v>2254</v>
      </c>
      <c r="H157" s="1851" t="s">
        <v>22</v>
      </c>
      <c r="I157" s="1851" t="s">
        <v>907</v>
      </c>
    </row>
    <row customHeight="1" ht="11.25">
      <c r="A158" s="1851" t="s">
        <v>2246</v>
      </c>
      <c r="B158" s="1851" t="s">
        <v>16</v>
      </c>
      <c r="C158" s="1851" t="s">
        <v>2491</v>
      </c>
      <c r="D158" s="1851" t="s">
        <v>2492</v>
      </c>
      <c r="E158" s="1851" t="s">
        <v>2493</v>
      </c>
      <c r="F158" s="1851" t="s">
        <v>2313</v>
      </c>
      <c r="G158" s="1851" t="s">
        <v>2494</v>
      </c>
      <c r="H158" s="1851" t="s">
        <v>22</v>
      </c>
      <c r="I158" s="1851" t="s">
        <v>907</v>
      </c>
    </row>
    <row customHeight="1" ht="11.25">
      <c r="A159" s="1851" t="s">
        <v>2246</v>
      </c>
      <c r="B159" s="1851" t="s">
        <v>16</v>
      </c>
      <c r="C159" s="1851" t="s">
        <v>13</v>
      </c>
      <c r="D159" s="1851" t="s">
        <v>46</v>
      </c>
      <c r="E159" s="1851" t="s">
        <v>49</v>
      </c>
      <c r="F159" s="1851" t="s">
        <v>51</v>
      </c>
      <c r="G159" s="1851" t="s">
        <v>22</v>
      </c>
      <c r="H159" s="1851" t="s">
        <v>22</v>
      </c>
      <c r="I159" s="1851" t="s">
        <v>907</v>
      </c>
    </row>
    <row customHeight="1" ht="11.25">
      <c r="A160" s="1851" t="s">
        <v>2246</v>
      </c>
      <c r="B160" s="1851" t="s">
        <v>16</v>
      </c>
      <c r="C160" s="1851" t="s">
        <v>2495</v>
      </c>
      <c r="D160" s="1851" t="s">
        <v>2496</v>
      </c>
      <c r="E160" s="1851" t="s">
        <v>2497</v>
      </c>
      <c r="F160" s="1851" t="s">
        <v>51</v>
      </c>
      <c r="G160" s="1851" t="s">
        <v>2498</v>
      </c>
      <c r="H160" s="1851" t="s">
        <v>22</v>
      </c>
      <c r="I160" s="1851" t="s">
        <v>907</v>
      </c>
    </row>
    <row customHeight="1" ht="11.25">
      <c r="A161" s="1851" t="s">
        <v>2246</v>
      </c>
      <c r="B161" s="1851" t="s">
        <v>16</v>
      </c>
      <c r="C161" s="1851" t="s">
        <v>2264</v>
      </c>
      <c r="D161" s="1851" t="s">
        <v>2265</v>
      </c>
      <c r="E161" s="1851" t="s">
        <v>2266</v>
      </c>
      <c r="F161" s="1851" t="s">
        <v>2267</v>
      </c>
      <c r="G161" s="1851" t="s">
        <v>2268</v>
      </c>
      <c r="H161" s="1851" t="s">
        <v>22</v>
      </c>
      <c r="I161" s="1851" t="s">
        <v>907</v>
      </c>
    </row>
    <row customHeight="1" ht="11.25">
      <c r="A162" s="1851" t="s">
        <v>2246</v>
      </c>
      <c r="B162" s="1851" t="s">
        <v>16</v>
      </c>
      <c r="C162" s="1851" t="s">
        <v>2499</v>
      </c>
      <c r="D162" s="1851" t="s">
        <v>2500</v>
      </c>
      <c r="E162" s="1851" t="s">
        <v>2501</v>
      </c>
      <c r="F162" s="1851" t="s">
        <v>2272</v>
      </c>
      <c r="G162" s="1851" t="s">
        <v>2502</v>
      </c>
      <c r="H162" s="1851" t="s">
        <v>22</v>
      </c>
      <c r="I162" s="1851" t="s">
        <v>907</v>
      </c>
    </row>
    <row customHeight="1" ht="11.25">
      <c r="A163" s="1851" t="s">
        <v>2246</v>
      </c>
      <c r="B163" s="1851" t="s">
        <v>16</v>
      </c>
      <c r="C163" s="1851" t="s">
        <v>2277</v>
      </c>
      <c r="D163" s="1851" t="s">
        <v>2278</v>
      </c>
      <c r="E163" s="1851" t="s">
        <v>2279</v>
      </c>
      <c r="F163" s="1851" t="s">
        <v>2276</v>
      </c>
      <c r="G163" s="1851" t="s">
        <v>2280</v>
      </c>
      <c r="H163" s="1851" t="s">
        <v>22</v>
      </c>
      <c r="I163" s="1851" t="s">
        <v>907</v>
      </c>
    </row>
    <row customHeight="1" ht="11.25">
      <c r="A164" s="1851" t="s">
        <v>2246</v>
      </c>
      <c r="B164" s="1851" t="s">
        <v>16</v>
      </c>
      <c r="C164" s="1851" t="s">
        <v>2288</v>
      </c>
      <c r="D164" s="1851" t="s">
        <v>2289</v>
      </c>
      <c r="E164" s="1851" t="s">
        <v>2290</v>
      </c>
      <c r="F164" s="1851" t="s">
        <v>2291</v>
      </c>
      <c r="G164" s="1851" t="s">
        <v>2292</v>
      </c>
      <c r="H164" s="1851" t="s">
        <v>22</v>
      </c>
      <c r="I164" s="1851" t="s">
        <v>907</v>
      </c>
    </row>
    <row customHeight="1" ht="11.25">
      <c r="A165" s="1851" t="s">
        <v>2246</v>
      </c>
      <c r="B165" s="1851" t="s">
        <v>16</v>
      </c>
      <c r="C165" s="1851" t="s">
        <v>2503</v>
      </c>
      <c r="D165" s="1851" t="s">
        <v>2504</v>
      </c>
      <c r="E165" s="1851" t="s">
        <v>2304</v>
      </c>
      <c r="F165" s="1851" t="s">
        <v>2483</v>
      </c>
      <c r="G165" s="1851" t="s">
        <v>2505</v>
      </c>
      <c r="H165" s="1851" t="s">
        <v>22</v>
      </c>
      <c r="I165" s="1851" t="s">
        <v>907</v>
      </c>
    </row>
    <row customHeight="1" ht="11.25">
      <c r="A166" s="1851" t="s">
        <v>2246</v>
      </c>
      <c r="B166" s="1851" t="s">
        <v>16</v>
      </c>
      <c r="C166" s="1851" t="s">
        <v>2306</v>
      </c>
      <c r="D166" s="1851" t="s">
        <v>2307</v>
      </c>
      <c r="E166" s="1851" t="s">
        <v>2308</v>
      </c>
      <c r="F166" s="1851" t="s">
        <v>2276</v>
      </c>
      <c r="G166" s="1851" t="s">
        <v>2309</v>
      </c>
      <c r="H166" s="1851" t="s">
        <v>22</v>
      </c>
      <c r="I166" s="1851" t="s">
        <v>907</v>
      </c>
    </row>
    <row customHeight="1" ht="11.25">
      <c r="A167" s="1851" t="s">
        <v>2246</v>
      </c>
      <c r="B167" s="1851" t="s">
        <v>16</v>
      </c>
      <c r="C167" s="1851" t="s">
        <v>2317</v>
      </c>
      <c r="D167" s="1851" t="s">
        <v>2318</v>
      </c>
      <c r="E167" s="1851" t="s">
        <v>2319</v>
      </c>
      <c r="F167" s="1851" t="s">
        <v>2320</v>
      </c>
      <c r="G167" s="1851" t="s">
        <v>22</v>
      </c>
      <c r="H167" s="1851" t="s">
        <v>22</v>
      </c>
      <c r="I167" s="1851" t="s">
        <v>907</v>
      </c>
    </row>
    <row customHeight="1" ht="11.25">
      <c r="A168" s="1851" t="s">
        <v>2246</v>
      </c>
      <c r="B168" s="1851" t="s">
        <v>16</v>
      </c>
      <c r="C168" s="1851" t="s">
        <v>2506</v>
      </c>
      <c r="D168" s="1851" t="s">
        <v>2507</v>
      </c>
      <c r="E168" s="1851" t="s">
        <v>2508</v>
      </c>
      <c r="F168" s="1851" t="s">
        <v>2351</v>
      </c>
      <c r="G168" s="1851" t="s">
        <v>2509</v>
      </c>
      <c r="H168" s="1851" t="s">
        <v>22</v>
      </c>
      <c r="I168" s="1851" t="s">
        <v>907</v>
      </c>
    </row>
    <row customHeight="1" ht="11.25">
      <c r="A169" s="1851" t="s">
        <v>2246</v>
      </c>
      <c r="B169" s="1851" t="s">
        <v>16</v>
      </c>
      <c r="C169" s="1851" t="s">
        <v>2321</v>
      </c>
      <c r="D169" s="1851" t="s">
        <v>2322</v>
      </c>
      <c r="E169" s="1851" t="s">
        <v>2323</v>
      </c>
      <c r="F169" s="1851" t="s">
        <v>2276</v>
      </c>
      <c r="G169" s="1851" t="s">
        <v>2324</v>
      </c>
      <c r="H169" s="1851" t="s">
        <v>22</v>
      </c>
      <c r="I169" s="1851" t="s">
        <v>907</v>
      </c>
    </row>
    <row customHeight="1" ht="11.25">
      <c r="A170" s="1851" t="s">
        <v>2246</v>
      </c>
      <c r="B170" s="1851" t="s">
        <v>16</v>
      </c>
      <c r="C170" s="1851" t="s">
        <v>2325</v>
      </c>
      <c r="D170" s="1851" t="s">
        <v>2326</v>
      </c>
      <c r="E170" s="1851" t="s">
        <v>2327</v>
      </c>
      <c r="F170" s="1851" t="s">
        <v>2328</v>
      </c>
      <c r="G170" s="1851" t="s">
        <v>22</v>
      </c>
      <c r="H170" s="1851" t="s">
        <v>22</v>
      </c>
      <c r="I170" s="1851" t="s">
        <v>907</v>
      </c>
    </row>
    <row customHeight="1" ht="11.25">
      <c r="A171" s="1851" t="s">
        <v>2246</v>
      </c>
      <c r="B171" s="1851" t="s">
        <v>16</v>
      </c>
      <c r="C171" s="1851" t="s">
        <v>22</v>
      </c>
      <c r="D171" s="1851" t="s">
        <v>2329</v>
      </c>
      <c r="E171" s="1851" t="s">
        <v>2330</v>
      </c>
      <c r="F171" s="1851" t="s">
        <v>2276</v>
      </c>
      <c r="G171" s="1851" t="s">
        <v>22</v>
      </c>
      <c r="H171" s="1851" t="s">
        <v>22</v>
      </c>
      <c r="I171" s="1851" t="s">
        <v>907</v>
      </c>
    </row>
    <row customHeight="1" ht="11.25">
      <c r="A172" s="1851" t="s">
        <v>2246</v>
      </c>
      <c r="B172" s="1851" t="s">
        <v>16</v>
      </c>
      <c r="C172" s="1851" t="s">
        <v>2331</v>
      </c>
      <c r="D172" s="1851" t="s">
        <v>2332</v>
      </c>
      <c r="E172" s="1851" t="s">
        <v>2333</v>
      </c>
      <c r="F172" s="1851" t="s">
        <v>2334</v>
      </c>
      <c r="G172" s="1851" t="s">
        <v>22</v>
      </c>
      <c r="H172" s="1851" t="s">
        <v>22</v>
      </c>
      <c r="I172" s="1851" t="s">
        <v>907</v>
      </c>
    </row>
    <row customHeight="1" ht="11.25">
      <c r="A173" s="1851" t="s">
        <v>2246</v>
      </c>
      <c r="B173" s="1851" t="s">
        <v>16</v>
      </c>
      <c r="C173" s="1851" t="s">
        <v>2335</v>
      </c>
      <c r="D173" s="1851" t="s">
        <v>2336</v>
      </c>
      <c r="E173" s="1851" t="s">
        <v>2337</v>
      </c>
      <c r="F173" s="1851" t="s">
        <v>51</v>
      </c>
      <c r="G173" s="1851" t="s">
        <v>22</v>
      </c>
      <c r="H173" s="1851" t="s">
        <v>2338</v>
      </c>
      <c r="I173" s="1851" t="s">
        <v>907</v>
      </c>
    </row>
    <row customHeight="1" ht="11.25">
      <c r="A174" s="1851" t="s">
        <v>2246</v>
      </c>
      <c r="B174" s="1851" t="s">
        <v>16</v>
      </c>
      <c r="C174" s="1851" t="s">
        <v>2339</v>
      </c>
      <c r="D174" s="1851" t="s">
        <v>2340</v>
      </c>
      <c r="E174" s="1851" t="s">
        <v>2341</v>
      </c>
      <c r="F174" s="1851" t="s">
        <v>2334</v>
      </c>
      <c r="G174" s="1851" t="s">
        <v>2342</v>
      </c>
      <c r="H174" s="1851" t="s">
        <v>22</v>
      </c>
      <c r="I174" s="1851" t="s">
        <v>907</v>
      </c>
    </row>
    <row customHeight="1" ht="11.25">
      <c r="A175" s="1851" t="s">
        <v>2246</v>
      </c>
      <c r="B175" s="1851" t="s">
        <v>16</v>
      </c>
      <c r="C175" s="1851" t="s">
        <v>2343</v>
      </c>
      <c r="D175" s="1851" t="s">
        <v>2344</v>
      </c>
      <c r="E175" s="1851" t="s">
        <v>2345</v>
      </c>
      <c r="F175" s="1851" t="s">
        <v>2334</v>
      </c>
      <c r="G175" s="1851" t="s">
        <v>2346</v>
      </c>
      <c r="H175" s="1851" t="s">
        <v>2347</v>
      </c>
      <c r="I175" s="1851" t="s">
        <v>907</v>
      </c>
    </row>
    <row customHeight="1" ht="11.25">
      <c r="A176" s="1851" t="s">
        <v>2246</v>
      </c>
      <c r="B176" s="1851" t="s">
        <v>16</v>
      </c>
      <c r="C176" s="1851" t="s">
        <v>2348</v>
      </c>
      <c r="D176" s="1851" t="s">
        <v>2349</v>
      </c>
      <c r="E176" s="1851" t="s">
        <v>2350</v>
      </c>
      <c r="F176" s="1851" t="s">
        <v>2351</v>
      </c>
      <c r="G176" s="1851" t="s">
        <v>2352</v>
      </c>
      <c r="H176" s="1851" t="s">
        <v>22</v>
      </c>
      <c r="I176" s="1851" t="s">
        <v>907</v>
      </c>
    </row>
    <row customHeight="1" ht="11.25">
      <c r="A177" s="1851" t="s">
        <v>2246</v>
      </c>
      <c r="B177" s="1851" t="s">
        <v>16</v>
      </c>
      <c r="C177" s="1851" t="s">
        <v>2513</v>
      </c>
      <c r="D177" s="1851" t="s">
        <v>2514</v>
      </c>
      <c r="E177" s="1851" t="s">
        <v>2515</v>
      </c>
      <c r="F177" s="1851" t="s">
        <v>2516</v>
      </c>
      <c r="G177" s="1851" t="s">
        <v>22</v>
      </c>
      <c r="H177" s="1851" t="s">
        <v>22</v>
      </c>
      <c r="I177" s="1851" t="s">
        <v>907</v>
      </c>
    </row>
    <row customHeight="1" ht="11.25">
      <c r="A178" s="1851" t="s">
        <v>2246</v>
      </c>
      <c r="B178" s="1851" t="s">
        <v>16</v>
      </c>
      <c r="C178" s="1851" t="s">
        <v>2360</v>
      </c>
      <c r="D178" s="1851" t="s">
        <v>2361</v>
      </c>
      <c r="E178" s="1851" t="s">
        <v>2362</v>
      </c>
      <c r="F178" s="1851" t="s">
        <v>2263</v>
      </c>
      <c r="G178" s="1851" t="s">
        <v>22</v>
      </c>
      <c r="H178" s="1851" t="s">
        <v>22</v>
      </c>
      <c r="I178" s="1851" t="s">
        <v>907</v>
      </c>
    </row>
    <row customHeight="1" ht="11.25">
      <c r="A179" s="1851" t="s">
        <v>2246</v>
      </c>
      <c r="B179" s="1851" t="s">
        <v>16</v>
      </c>
      <c r="C179" s="1851" t="s">
        <v>2363</v>
      </c>
      <c r="D179" s="1851" t="s">
        <v>2364</v>
      </c>
      <c r="E179" s="1851" t="s">
        <v>2365</v>
      </c>
      <c r="F179" s="1851" t="s">
        <v>51</v>
      </c>
      <c r="G179" s="1851" t="s">
        <v>22</v>
      </c>
      <c r="H179" s="1851" t="s">
        <v>22</v>
      </c>
      <c r="I179" s="1851" t="s">
        <v>907</v>
      </c>
    </row>
    <row customHeight="1" ht="11.25">
      <c r="A180" s="1851" t="s">
        <v>2246</v>
      </c>
      <c r="B180" s="1851" t="s">
        <v>16</v>
      </c>
      <c r="C180" s="1851" t="s">
        <v>2369</v>
      </c>
      <c r="D180" s="1851" t="s">
        <v>2370</v>
      </c>
      <c r="E180" s="1851" t="s">
        <v>2371</v>
      </c>
      <c r="F180" s="1851" t="s">
        <v>2351</v>
      </c>
      <c r="G180" s="1851" t="s">
        <v>22</v>
      </c>
      <c r="H180" s="1851" t="s">
        <v>22</v>
      </c>
      <c r="I180" s="1851" t="s">
        <v>907</v>
      </c>
    </row>
    <row customHeight="1" ht="11.25">
      <c r="A181" s="1851" t="s">
        <v>2246</v>
      </c>
      <c r="B181" s="1851" t="s">
        <v>16</v>
      </c>
      <c r="C181" s="1851" t="s">
        <v>2372</v>
      </c>
      <c r="D181" s="1851" t="s">
        <v>2373</v>
      </c>
      <c r="E181" s="1851" t="s">
        <v>2374</v>
      </c>
      <c r="F181" s="1851" t="s">
        <v>2351</v>
      </c>
      <c r="G181" s="1851" t="s">
        <v>2375</v>
      </c>
      <c r="H181" s="1851" t="s">
        <v>22</v>
      </c>
      <c r="I181" s="1851" t="s">
        <v>907</v>
      </c>
    </row>
    <row customHeight="1" ht="11.25">
      <c r="A182" s="1851" t="s">
        <v>2246</v>
      </c>
      <c r="B182" s="1851" t="s">
        <v>16</v>
      </c>
      <c r="C182" s="1851" t="s">
        <v>2517</v>
      </c>
      <c r="D182" s="1851" t="s">
        <v>2518</v>
      </c>
      <c r="E182" s="1851" t="s">
        <v>2519</v>
      </c>
      <c r="F182" s="1851" t="s">
        <v>2407</v>
      </c>
      <c r="G182" s="1851" t="s">
        <v>2520</v>
      </c>
      <c r="H182" s="1851" t="s">
        <v>22</v>
      </c>
      <c r="I182" s="1851" t="s">
        <v>907</v>
      </c>
    </row>
    <row customHeight="1" ht="11.25">
      <c r="A183" s="1851" t="s">
        <v>2246</v>
      </c>
      <c r="B183" s="1851" t="s">
        <v>16</v>
      </c>
      <c r="C183" s="1851" t="s">
        <v>2521</v>
      </c>
      <c r="D183" s="1851" t="s">
        <v>2522</v>
      </c>
      <c r="E183" s="1851" t="s">
        <v>2523</v>
      </c>
      <c r="F183" s="1851" t="s">
        <v>2334</v>
      </c>
      <c r="G183" s="1851" t="s">
        <v>22</v>
      </c>
      <c r="H183" s="1851" t="s">
        <v>22</v>
      </c>
      <c r="I183" s="1851" t="s">
        <v>907</v>
      </c>
    </row>
    <row customHeight="1" ht="11.25">
      <c r="A184" s="1851" t="s">
        <v>2246</v>
      </c>
      <c r="B184" s="1851" t="s">
        <v>16</v>
      </c>
      <c r="C184" s="1851" t="s">
        <v>2389</v>
      </c>
      <c r="D184" s="1851" t="s">
        <v>2390</v>
      </c>
      <c r="E184" s="1851" t="s">
        <v>2391</v>
      </c>
      <c r="F184" s="1851" t="s">
        <v>2392</v>
      </c>
      <c r="G184" s="1851" t="s">
        <v>22</v>
      </c>
      <c r="H184" s="1851" t="s">
        <v>22</v>
      </c>
      <c r="I184" s="1851" t="s">
        <v>907</v>
      </c>
    </row>
    <row customHeight="1" ht="11.25">
      <c r="A185" s="1851" t="s">
        <v>2246</v>
      </c>
      <c r="B185" s="1851" t="s">
        <v>16</v>
      </c>
      <c r="C185" s="1851" t="s">
        <v>2397</v>
      </c>
      <c r="D185" s="1851" t="s">
        <v>2398</v>
      </c>
      <c r="E185" s="1851" t="s">
        <v>2399</v>
      </c>
      <c r="F185" s="1851" t="s">
        <v>2351</v>
      </c>
      <c r="G185" s="1851" t="s">
        <v>2400</v>
      </c>
      <c r="H185" s="1851" t="s">
        <v>22</v>
      </c>
      <c r="I185" s="1851" t="s">
        <v>907</v>
      </c>
    </row>
    <row customHeight="1" ht="11.25">
      <c r="A186" s="1851" t="s">
        <v>2246</v>
      </c>
      <c r="B186" s="1851" t="s">
        <v>16</v>
      </c>
      <c r="C186" s="1851" t="s">
        <v>2401</v>
      </c>
      <c r="D186" s="1851" t="s">
        <v>2402</v>
      </c>
      <c r="E186" s="1851" t="s">
        <v>2403</v>
      </c>
      <c r="F186" s="1851" t="s">
        <v>51</v>
      </c>
      <c r="G186" s="1851" t="s">
        <v>22</v>
      </c>
      <c r="H186" s="1851" t="s">
        <v>22</v>
      </c>
      <c r="I186" s="1851" t="s">
        <v>907</v>
      </c>
    </row>
    <row customHeight="1" ht="11.25">
      <c r="A187" s="1851" t="s">
        <v>2246</v>
      </c>
      <c r="B187" s="1851" t="s">
        <v>16</v>
      </c>
      <c r="C187" s="1851" t="s">
        <v>2524</v>
      </c>
      <c r="D187" s="1851" t="s">
        <v>2525</v>
      </c>
      <c r="E187" s="1851" t="s">
        <v>2526</v>
      </c>
      <c r="F187" s="1851" t="s">
        <v>2276</v>
      </c>
      <c r="G187" s="1851" t="s">
        <v>2527</v>
      </c>
      <c r="H187" s="1851" t="s">
        <v>2528</v>
      </c>
      <c r="I187" s="1851" t="s">
        <v>907</v>
      </c>
    </row>
    <row customHeight="1" ht="11.25">
      <c r="A188" s="1851" t="s">
        <v>2246</v>
      </c>
      <c r="B188" s="1851" t="s">
        <v>16</v>
      </c>
      <c r="C188" s="1851" t="s">
        <v>2409</v>
      </c>
      <c r="D188" s="1851" t="s">
        <v>2410</v>
      </c>
      <c r="E188" s="1851" t="s">
        <v>2411</v>
      </c>
      <c r="F188" s="1851" t="s">
        <v>2412</v>
      </c>
      <c r="G188" s="1851" t="s">
        <v>2413</v>
      </c>
      <c r="H188" s="1851" t="s">
        <v>22</v>
      </c>
      <c r="I188" s="1851" t="s">
        <v>907</v>
      </c>
    </row>
    <row customHeight="1" ht="11.25">
      <c r="A189" s="1851" t="s">
        <v>2246</v>
      </c>
      <c r="B189" s="1851" t="s">
        <v>16</v>
      </c>
      <c r="C189" s="1851" t="s">
        <v>2414</v>
      </c>
      <c r="D189" s="1851" t="s">
        <v>2415</v>
      </c>
      <c r="E189" s="1851" t="s">
        <v>2416</v>
      </c>
      <c r="F189" s="1851" t="s">
        <v>2417</v>
      </c>
      <c r="G189" s="1851" t="s">
        <v>22</v>
      </c>
      <c r="H189" s="1851" t="s">
        <v>22</v>
      </c>
      <c r="I189" s="1851" t="s">
        <v>907</v>
      </c>
    </row>
    <row customHeight="1" ht="11.25">
      <c r="A190" s="1851" t="s">
        <v>2246</v>
      </c>
      <c r="B190" s="1851" t="s">
        <v>16</v>
      </c>
      <c r="C190" s="1851" t="s">
        <v>2534</v>
      </c>
      <c r="D190" s="1851" t="s">
        <v>2535</v>
      </c>
      <c r="E190" s="1851" t="s">
        <v>2536</v>
      </c>
      <c r="F190" s="1851" t="s">
        <v>2537</v>
      </c>
      <c r="G190" s="1851" t="s">
        <v>22</v>
      </c>
      <c r="H190" s="1851" t="s">
        <v>22</v>
      </c>
      <c r="I190" s="1851" t="s">
        <v>907</v>
      </c>
    </row>
    <row customHeight="1" ht="11.25">
      <c r="A191" s="1851" t="s">
        <v>2246</v>
      </c>
      <c r="B191" s="1851" t="s">
        <v>16</v>
      </c>
      <c r="C191" s="1851" t="s">
        <v>2538</v>
      </c>
      <c r="D191" s="1851" t="s">
        <v>2539</v>
      </c>
      <c r="E191" s="1851" t="s">
        <v>2540</v>
      </c>
      <c r="F191" s="1851" t="s">
        <v>2537</v>
      </c>
      <c r="G191" s="1851" t="s">
        <v>22</v>
      </c>
      <c r="H191" s="1851" t="s">
        <v>22</v>
      </c>
      <c r="I191" s="1851" t="s">
        <v>907</v>
      </c>
    </row>
    <row customHeight="1" ht="11.25">
      <c r="A192" s="1851" t="s">
        <v>2246</v>
      </c>
      <c r="B192" s="1851" t="s">
        <v>16</v>
      </c>
      <c r="C192" s="1851" t="s">
        <v>2541</v>
      </c>
      <c r="D192" s="1851" t="s">
        <v>2542</v>
      </c>
      <c r="E192" s="1851" t="s">
        <v>2543</v>
      </c>
      <c r="F192" s="1851" t="s">
        <v>2532</v>
      </c>
      <c r="G192" s="1851" t="s">
        <v>2544</v>
      </c>
      <c r="H192" s="1851" t="s">
        <v>22</v>
      </c>
      <c r="I192" s="1851" t="s">
        <v>907</v>
      </c>
    </row>
    <row customHeight="1" ht="11.25">
      <c r="A193" s="1851" t="s">
        <v>2246</v>
      </c>
      <c r="B193" s="1851" t="s">
        <v>16</v>
      </c>
      <c r="C193" s="1851" t="s">
        <v>2545</v>
      </c>
      <c r="D193" s="1851" t="s">
        <v>2546</v>
      </c>
      <c r="E193" s="1851" t="s">
        <v>2547</v>
      </c>
      <c r="F193" s="1851" t="s">
        <v>2351</v>
      </c>
      <c r="G193" s="1851" t="s">
        <v>2548</v>
      </c>
      <c r="H193" s="1851" t="s">
        <v>22</v>
      </c>
      <c r="I193" s="1851" t="s">
        <v>907</v>
      </c>
    </row>
    <row customHeight="1" ht="11.25">
      <c r="A194" s="1851" t="s">
        <v>2246</v>
      </c>
      <c r="B194" s="1851" t="s">
        <v>16</v>
      </c>
      <c r="C194" s="1851" t="s">
        <v>2424</v>
      </c>
      <c r="D194" s="1851" t="s">
        <v>2425</v>
      </c>
      <c r="E194" s="1851" t="s">
        <v>2426</v>
      </c>
      <c r="F194" s="1851" t="s">
        <v>2427</v>
      </c>
      <c r="G194" s="1851" t="s">
        <v>2428</v>
      </c>
      <c r="H194" s="1851" t="s">
        <v>22</v>
      </c>
      <c r="I194" s="1851" t="s">
        <v>907</v>
      </c>
    </row>
    <row customHeight="1" ht="11.25">
      <c r="A195" s="1851" t="s">
        <v>2246</v>
      </c>
      <c r="B195" s="1851" t="s">
        <v>16</v>
      </c>
      <c r="C195" s="1851" t="s">
        <v>2549</v>
      </c>
      <c r="D195" s="1851" t="s">
        <v>2550</v>
      </c>
      <c r="E195" s="1851" t="s">
        <v>2551</v>
      </c>
      <c r="F195" s="1851" t="s">
        <v>2407</v>
      </c>
      <c r="G195" s="1851" t="s">
        <v>22</v>
      </c>
      <c r="H195" s="1851" t="s">
        <v>22</v>
      </c>
      <c r="I195" s="1851" t="s">
        <v>907</v>
      </c>
    </row>
    <row customHeight="1" ht="11.25">
      <c r="A196" s="1851" t="s">
        <v>2246</v>
      </c>
      <c r="B196" s="1851" t="s">
        <v>16</v>
      </c>
      <c r="C196" s="1851" t="s">
        <v>2439</v>
      </c>
      <c r="D196" s="1851" t="s">
        <v>2440</v>
      </c>
      <c r="E196" s="1851" t="s">
        <v>2441</v>
      </c>
      <c r="F196" s="1851" t="s">
        <v>2263</v>
      </c>
      <c r="G196" s="1851" t="s">
        <v>2442</v>
      </c>
      <c r="H196" s="1851" t="s">
        <v>22</v>
      </c>
      <c r="I196" s="1851" t="s">
        <v>907</v>
      </c>
    </row>
    <row customHeight="1" ht="11.25">
      <c r="A197" s="1851" t="s">
        <v>2246</v>
      </c>
      <c r="B197" s="1851" t="s">
        <v>16</v>
      </c>
      <c r="C197" s="1851" t="s">
        <v>2556</v>
      </c>
      <c r="D197" s="1851" t="s">
        <v>2557</v>
      </c>
      <c r="E197" s="1851" t="s">
        <v>2558</v>
      </c>
      <c r="F197" s="1851" t="s">
        <v>2559</v>
      </c>
      <c r="G197" s="1851" t="s">
        <v>2560</v>
      </c>
      <c r="H197" s="1851" t="s">
        <v>22</v>
      </c>
      <c r="I197" s="1851" t="s">
        <v>907</v>
      </c>
    </row>
    <row customHeight="1" ht="11.25">
      <c r="A198" s="1851" t="s">
        <v>2246</v>
      </c>
      <c r="B198" s="1851" t="s">
        <v>16</v>
      </c>
      <c r="C198" s="1851" t="s">
        <v>2461</v>
      </c>
      <c r="D198" s="1851" t="s">
        <v>2462</v>
      </c>
      <c r="E198" s="1851" t="s">
        <v>2463</v>
      </c>
      <c r="F198" s="1851" t="s">
        <v>2464</v>
      </c>
      <c r="G198" s="1851" t="s">
        <v>2465</v>
      </c>
      <c r="H198" s="1851" t="s">
        <v>22</v>
      </c>
      <c r="I198" s="1851" t="s">
        <v>907</v>
      </c>
    </row>
    <row customHeight="1" ht="11.25">
      <c r="A199" s="1851" t="s">
        <v>2246</v>
      </c>
      <c r="B199" s="1851" t="s">
        <v>16</v>
      </c>
      <c r="C199" s="1851" t="s">
        <v>2472</v>
      </c>
      <c r="D199" s="1851" t="s">
        <v>2473</v>
      </c>
      <c r="E199" s="1851" t="s">
        <v>2463</v>
      </c>
      <c r="F199" s="1851" t="s">
        <v>2474</v>
      </c>
      <c r="G199" s="1851" t="s">
        <v>2475</v>
      </c>
      <c r="H199" s="1851" t="s">
        <v>22</v>
      </c>
      <c r="I199" s="1851" t="s">
        <v>907</v>
      </c>
    </row>
    <row customHeight="1" ht="11.25">
      <c r="A200" s="1851" t="s">
        <v>2246</v>
      </c>
      <c r="B200" s="1851" t="s">
        <v>16</v>
      </c>
      <c r="C200" s="1851" t="s">
        <v>2476</v>
      </c>
      <c r="D200" s="1851" t="s">
        <v>2477</v>
      </c>
      <c r="E200" s="1851" t="s">
        <v>2478</v>
      </c>
      <c r="F200" s="1851" t="s">
        <v>2479</v>
      </c>
      <c r="G200" s="1851" t="s">
        <v>22</v>
      </c>
      <c r="H200" s="1851" t="s">
        <v>22</v>
      </c>
      <c r="I200" s="1851" t="s">
        <v>907</v>
      </c>
    </row>
    <row customHeight="1" ht="11.25">
      <c r="A201" s="1851" t="s">
        <v>2246</v>
      </c>
      <c r="B201" s="1851" t="s">
        <v>16</v>
      </c>
      <c r="C201" s="1851" t="s">
        <v>2561</v>
      </c>
      <c r="D201" s="1851" t="s">
        <v>2562</v>
      </c>
      <c r="E201" s="1851" t="s">
        <v>2563</v>
      </c>
      <c r="F201" s="1851" t="s">
        <v>2564</v>
      </c>
      <c r="G201" s="1851" t="s">
        <v>22</v>
      </c>
      <c r="H201" s="1851" t="s">
        <v>22</v>
      </c>
      <c r="I201" s="1851" t="s">
        <v>907</v>
      </c>
    </row>
    <row customHeight="1" ht="11.25">
      <c r="A202" s="1851" t="s">
        <v>2246</v>
      </c>
      <c r="B202" s="1851" t="s">
        <v>16</v>
      </c>
      <c r="C202" s="1851" t="s">
        <v>2488</v>
      </c>
      <c r="D202" s="1851" t="s">
        <v>2489</v>
      </c>
      <c r="E202" s="1851" t="s">
        <v>2490</v>
      </c>
      <c r="F202" s="1851" t="s">
        <v>2417</v>
      </c>
      <c r="G202" s="1851" t="s">
        <v>22</v>
      </c>
      <c r="H202" s="1851" t="s">
        <v>22</v>
      </c>
      <c r="I202" s="1851" t="s">
        <v>907</v>
      </c>
    </row>
    <row customHeight="1" ht="11.25">
      <c r="A203" s="1851" t="s">
        <v>2246</v>
      </c>
      <c r="B203" s="1851" t="s">
        <v>16</v>
      </c>
      <c r="C203" s="1851" t="s">
        <v>2255</v>
      </c>
      <c r="D203" s="1851" t="s">
        <v>2256</v>
      </c>
      <c r="E203" s="1851" t="s">
        <v>2257</v>
      </c>
      <c r="F203" s="1851" t="s">
        <v>2258</v>
      </c>
      <c r="G203" s="1851" t="s">
        <v>2259</v>
      </c>
      <c r="H203" s="1851" t="s">
        <v>22</v>
      </c>
      <c r="I203" s="1851" t="s">
        <v>1618</v>
      </c>
    </row>
    <row customHeight="1" ht="11.25">
      <c r="A204" s="1851" t="s">
        <v>2246</v>
      </c>
      <c r="B204" s="1851" t="s">
        <v>16</v>
      </c>
      <c r="C204" s="1851" t="s">
        <v>22</v>
      </c>
      <c r="D204" s="1851" t="s">
        <v>2329</v>
      </c>
      <c r="E204" s="1851" t="s">
        <v>2330</v>
      </c>
      <c r="F204" s="1851" t="s">
        <v>2276</v>
      </c>
      <c r="G204" s="1851" t="s">
        <v>22</v>
      </c>
      <c r="H204" s="1851" t="s">
        <v>22</v>
      </c>
      <c r="I204" s="1851" t="s">
        <v>1618</v>
      </c>
    </row>
    <row customHeight="1" ht="11.25">
      <c r="A205" s="1851" t="s">
        <v>2246</v>
      </c>
      <c r="B205" s="1851" t="s">
        <v>16</v>
      </c>
      <c r="C205" s="1851" t="s">
        <v>2353</v>
      </c>
      <c r="D205" s="1851" t="s">
        <v>2354</v>
      </c>
      <c r="E205" s="1851" t="s">
        <v>2355</v>
      </c>
      <c r="F205" s="1851" t="s">
        <v>2291</v>
      </c>
      <c r="G205" s="1851" t="s">
        <v>22</v>
      </c>
      <c r="H205" s="1851" t="s">
        <v>22</v>
      </c>
      <c r="I205" s="1851" t="s">
        <v>1618</v>
      </c>
    </row>
    <row customHeight="1" ht="11.25">
      <c r="A206" s="1851" t="s">
        <v>2246</v>
      </c>
      <c r="B206" s="1851" t="s">
        <v>16</v>
      </c>
      <c r="C206" s="1851" t="s">
        <v>2404</v>
      </c>
      <c r="D206" s="1851" t="s">
        <v>2405</v>
      </c>
      <c r="E206" s="1851" t="s">
        <v>2406</v>
      </c>
      <c r="F206" s="1851" t="s">
        <v>2407</v>
      </c>
      <c r="G206" s="1851" t="s">
        <v>2408</v>
      </c>
      <c r="H206" s="1851" t="s">
        <v>22</v>
      </c>
      <c r="I206" s="1851" t="s">
        <v>1618</v>
      </c>
    </row>
    <row customHeight="1" ht="11.25">
      <c r="A207" s="1851" t="s">
        <v>2246</v>
      </c>
      <c r="B207" s="1851" t="s">
        <v>16</v>
      </c>
      <c r="C207" s="1851" t="s">
        <v>2565</v>
      </c>
      <c r="D207" s="1851" t="s">
        <v>2566</v>
      </c>
      <c r="E207" s="1851" t="s">
        <v>2567</v>
      </c>
      <c r="F207" s="1851" t="s">
        <v>2483</v>
      </c>
      <c r="G207" s="1851" t="s">
        <v>22</v>
      </c>
      <c r="H207" s="1851" t="s">
        <v>22</v>
      </c>
      <c r="I207" s="1851" t="s">
        <v>1618</v>
      </c>
    </row>
    <row customHeight="1" ht="11.25">
      <c r="A208" s="1851" t="s">
        <v>2246</v>
      </c>
      <c r="B208" s="1851" t="s">
        <v>16</v>
      </c>
      <c r="C208" s="1851" t="s">
        <v>2568</v>
      </c>
      <c r="D208" s="1851" t="s">
        <v>2569</v>
      </c>
      <c r="E208" s="1851" t="s">
        <v>2570</v>
      </c>
      <c r="F208" s="1851" t="s">
        <v>2351</v>
      </c>
      <c r="G208" s="1851" t="s">
        <v>22</v>
      </c>
      <c r="H208" s="1851" t="s">
        <v>22</v>
      </c>
      <c r="I208" s="1851" t="s">
        <v>1618</v>
      </c>
    </row>
    <row customHeight="1" ht="11.25">
      <c r="A209" s="1851" t="s">
        <v>2246</v>
      </c>
      <c r="B209" s="1851" t="s">
        <v>16</v>
      </c>
      <c r="C209" s="1851" t="s">
        <v>2571</v>
      </c>
      <c r="D209" s="1851" t="s">
        <v>2572</v>
      </c>
      <c r="E209" s="1851" t="s">
        <v>2573</v>
      </c>
      <c r="F209" s="1851" t="s">
        <v>2263</v>
      </c>
      <c r="G209" s="1851" t="s">
        <v>22</v>
      </c>
      <c r="H209" s="1851" t="s">
        <v>22</v>
      </c>
      <c r="I209" s="1851" t="s">
        <v>1618</v>
      </c>
    </row>
    <row customHeight="1" ht="11.25">
      <c r="A210" s="1851" t="s">
        <v>2246</v>
      </c>
      <c r="B210" s="1851" t="s">
        <v>16</v>
      </c>
      <c r="C210" s="1851" t="s">
        <v>2574</v>
      </c>
      <c r="D210" s="1851" t="s">
        <v>2575</v>
      </c>
      <c r="E210" s="1851" t="s">
        <v>2576</v>
      </c>
      <c r="F210" s="1851" t="s">
        <v>2392</v>
      </c>
      <c r="G210" s="1851" t="s">
        <v>22</v>
      </c>
      <c r="H210" s="1851" t="s">
        <v>22</v>
      </c>
      <c r="I210" s="1851" t="s">
        <v>1618</v>
      </c>
    </row>
    <row customHeight="1" ht="11.25">
      <c r="A211" s="1851" t="s">
        <v>2246</v>
      </c>
      <c r="B211" s="1851" t="s">
        <v>16</v>
      </c>
      <c r="C211" s="1851" t="s">
        <v>2577</v>
      </c>
      <c r="D211" s="1851" t="s">
        <v>2578</v>
      </c>
      <c r="E211" s="1851" t="s">
        <v>2579</v>
      </c>
      <c r="F211" s="1851" t="s">
        <v>2276</v>
      </c>
      <c r="G211" s="1851" t="s">
        <v>22</v>
      </c>
      <c r="H211" s="1851" t="s">
        <v>22</v>
      </c>
      <c r="I211" s="1851" t="s">
        <v>1618</v>
      </c>
    </row>
    <row customHeight="1" ht="11.25">
      <c r="A212" s="1851" t="s">
        <v>2246</v>
      </c>
      <c r="B212" s="1851" t="s">
        <v>16</v>
      </c>
      <c r="C212" s="1851" t="s">
        <v>2580</v>
      </c>
      <c r="D212" s="1851" t="s">
        <v>2581</v>
      </c>
      <c r="E212" s="1851" t="s">
        <v>2582</v>
      </c>
      <c r="F212" s="1851" t="s">
        <v>2291</v>
      </c>
      <c r="G212" s="1851" t="s">
        <v>22</v>
      </c>
      <c r="H212" s="1851" t="s">
        <v>22</v>
      </c>
      <c r="I212" s="1851" t="s">
        <v>1618</v>
      </c>
    </row>
    <row customHeight="1" ht="11.25">
      <c r="A213" s="1851" t="s">
        <v>2246</v>
      </c>
      <c r="B213" s="1851" t="s">
        <v>16</v>
      </c>
      <c r="C213" s="1851" t="s">
        <v>2583</v>
      </c>
      <c r="D213" s="1851" t="s">
        <v>2584</v>
      </c>
      <c r="E213" s="1851" t="s">
        <v>2585</v>
      </c>
      <c r="F213" s="1851" t="s">
        <v>2300</v>
      </c>
      <c r="G213" s="1851" t="s">
        <v>22</v>
      </c>
      <c r="H213" s="1851" t="s">
        <v>22</v>
      </c>
      <c r="I213" s="1851" t="s">
        <v>1618</v>
      </c>
    </row>
    <row customHeight="1" ht="11.25">
      <c r="A214" s="1851" t="s">
        <v>2246</v>
      </c>
      <c r="B214" s="1851" t="s">
        <v>16</v>
      </c>
      <c r="C214" s="1851" t="s">
        <v>2586</v>
      </c>
      <c r="D214" s="1851" t="s">
        <v>2587</v>
      </c>
      <c r="E214" s="1851" t="s">
        <v>2588</v>
      </c>
      <c r="F214" s="1851" t="s">
        <v>2589</v>
      </c>
      <c r="G214" s="1851" t="s">
        <v>22</v>
      </c>
      <c r="H214" s="1851" t="s">
        <v>22</v>
      </c>
      <c r="I214" s="1851" t="s">
        <v>1618</v>
      </c>
    </row>
    <row customHeight="1" ht="11.25">
      <c r="A215" s="1851" t="s">
        <v>2246</v>
      </c>
      <c r="B215" s="1851" t="s">
        <v>16</v>
      </c>
      <c r="C215" s="1851" t="s">
        <v>2590</v>
      </c>
      <c r="D215" s="1851" t="s">
        <v>2591</v>
      </c>
      <c r="E215" s="1851" t="s">
        <v>2592</v>
      </c>
      <c r="F215" s="1851" t="s">
        <v>2334</v>
      </c>
      <c r="G215" s="1851" t="s">
        <v>22</v>
      </c>
      <c r="H215" s="1851" t="s">
        <v>22</v>
      </c>
      <c r="I215" s="1851" t="s">
        <v>1618</v>
      </c>
    </row>
    <row customHeight="1" ht="11.25">
      <c r="A216" s="1851" t="s">
        <v>2246</v>
      </c>
      <c r="B216" s="1851" t="s">
        <v>16</v>
      </c>
      <c r="C216" s="1851" t="s">
        <v>2593</v>
      </c>
      <c r="D216" s="1851" t="s">
        <v>2594</v>
      </c>
      <c r="E216" s="1851" t="s">
        <v>2595</v>
      </c>
      <c r="F216" s="1851" t="s">
        <v>2320</v>
      </c>
      <c r="G216" s="1851" t="s">
        <v>2596</v>
      </c>
      <c r="H216" s="1851" t="s">
        <v>22</v>
      </c>
      <c r="I216"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DB1CE-ECEF-3BB8-45F8-9B6B1EF497C8}" mc:Ignorable="x14ac xr xr2 xr3">
  <sheetPr>
    <tabColor rgb="FFFFCC99"/>
  </sheetPr>
  <dimension ref="A1:G37"/>
  <sheetViews>
    <sheetView topLeftCell="A1" showGridLines="0" workbookViewId="0">
      <selection activeCell="A1" sqref="A1"/>
    </sheetView>
  </sheetViews>
  <sheetFormatPr customHeight="1" defaultRowHeight="11.25"/>
  <cols>
    <col min="1" max="1" style="1851" width="9.140625"/>
  </cols>
  <sheetData>
    <row customHeight="1" ht="11.25">
      <c r="A1" s="374" t="s">
        <v>2597</v>
      </c>
      <c r="B1" s="65" t="s">
        <v>2598</v>
      </c>
      <c r="C1" s="65" t="s">
        <v>2599</v>
      </c>
      <c r="D1" s="65" t="s">
        <v>2600</v>
      </c>
      <c r="E1" s="61" t="s">
        <v>2601</v>
      </c>
      <c r="F1" s="61" t="s">
        <v>2602</v>
      </c>
      <c r="G1" s="61" t="s">
        <v>2603</v>
      </c>
    </row>
    <row customHeight="1" ht="11.25">
      <c r="A2" s="374" t="s">
        <v>16</v>
      </c>
      <c r="B2" s="0" t="s">
        <v>2604</v>
      </c>
      <c r="C2" s="0" t="s">
        <v>2605</v>
      </c>
      <c r="D2" s="0" t="s">
        <v>2604</v>
      </c>
      <c r="E2" s="0" t="s">
        <v>2605</v>
      </c>
      <c r="F2" s="0" t="s">
        <v>2606</v>
      </c>
      <c r="G2" s="0" t="s">
        <v>110</v>
      </c>
    </row>
    <row customHeight="1" ht="11.25">
      <c r="A3" s="374" t="s">
        <v>16</v>
      </c>
      <c r="B3" s="0" t="s">
        <v>2607</v>
      </c>
      <c r="C3" s="0" t="s">
        <v>2608</v>
      </c>
      <c r="D3" s="0" t="s">
        <v>2607</v>
      </c>
      <c r="E3" s="0" t="s">
        <v>2608</v>
      </c>
      <c r="F3" s="0" t="s">
        <v>2606</v>
      </c>
      <c r="G3" s="0" t="s">
        <v>111</v>
      </c>
    </row>
    <row customHeight="1" ht="11.25">
      <c r="A4" s="374" t="s">
        <v>16</v>
      </c>
      <c r="B4" s="0" t="s">
        <v>2609</v>
      </c>
      <c r="C4" s="0" t="s">
        <v>2610</v>
      </c>
      <c r="D4" s="0" t="s">
        <v>2609</v>
      </c>
      <c r="E4" s="0" t="s">
        <v>2610</v>
      </c>
      <c r="F4" s="0" t="s">
        <v>2606</v>
      </c>
      <c r="G4" s="0" t="s">
        <v>90</v>
      </c>
    </row>
    <row customHeight="1" ht="11.25">
      <c r="A5" s="374" t="s">
        <v>16</v>
      </c>
      <c r="B5" s="0" t="s">
        <v>2611</v>
      </c>
      <c r="C5" s="0" t="s">
        <v>2612</v>
      </c>
      <c r="D5" s="0" t="s">
        <v>2611</v>
      </c>
      <c r="E5" s="0" t="s">
        <v>2612</v>
      </c>
      <c r="F5" s="0" t="s">
        <v>2606</v>
      </c>
      <c r="G5" s="0" t="s">
        <v>91</v>
      </c>
    </row>
    <row customHeight="1" ht="11.25">
      <c r="A6" s="374" t="s">
        <v>16</v>
      </c>
      <c r="B6" s="0" t="s">
        <v>2613</v>
      </c>
      <c r="C6" s="0" t="s">
        <v>2614</v>
      </c>
      <c r="D6" s="0" t="s">
        <v>2613</v>
      </c>
      <c r="E6" s="0" t="s">
        <v>2614</v>
      </c>
      <c r="F6" s="0" t="s">
        <v>2606</v>
      </c>
      <c r="G6" s="0" t="s">
        <v>112</v>
      </c>
    </row>
    <row customHeight="1" ht="11.25">
      <c r="A7" s="374" t="s">
        <v>16</v>
      </c>
      <c r="B7" s="0" t="s">
        <v>2615</v>
      </c>
      <c r="C7" s="0" t="s">
        <v>2616</v>
      </c>
      <c r="D7" s="0" t="s">
        <v>2617</v>
      </c>
      <c r="E7" s="0" t="s">
        <v>2618</v>
      </c>
      <c r="F7" s="0" t="s">
        <v>2619</v>
      </c>
      <c r="G7" s="0" t="s">
        <v>92</v>
      </c>
    </row>
    <row customHeight="1" ht="11.25">
      <c r="A8" s="374" t="s">
        <v>16</v>
      </c>
      <c r="B8" s="0" t="s">
        <v>2615</v>
      </c>
      <c r="C8" s="0" t="s">
        <v>2616</v>
      </c>
      <c r="D8" s="0" t="s">
        <v>2620</v>
      </c>
      <c r="E8" s="0" t="s">
        <v>2621</v>
      </c>
      <c r="F8" s="0" t="s">
        <v>2622</v>
      </c>
      <c r="G8" s="0" t="s">
        <v>93</v>
      </c>
    </row>
    <row customHeight="1" ht="11.25">
      <c r="A9" s="374" t="s">
        <v>16</v>
      </c>
      <c r="B9" s="0" t="s">
        <v>2615</v>
      </c>
      <c r="C9" s="0" t="s">
        <v>2616</v>
      </c>
      <c r="D9" s="0" t="s">
        <v>2623</v>
      </c>
      <c r="E9" s="0" t="s">
        <v>2624</v>
      </c>
      <c r="F9" s="0" t="s">
        <v>2619</v>
      </c>
      <c r="G9" s="0" t="s">
        <v>113</v>
      </c>
    </row>
    <row customHeight="1" ht="11.25">
      <c r="A10" s="374" t="s">
        <v>16</v>
      </c>
      <c r="B10" s="0" t="s">
        <v>2615</v>
      </c>
      <c r="C10" s="0" t="s">
        <v>2616</v>
      </c>
      <c r="D10" s="0" t="s">
        <v>2615</v>
      </c>
      <c r="E10" s="0" t="s">
        <v>2616</v>
      </c>
      <c r="F10" s="0" t="s">
        <v>2625</v>
      </c>
      <c r="G10" s="0" t="s">
        <v>150</v>
      </c>
    </row>
    <row customHeight="1" ht="11.25">
      <c r="A11" s="374" t="s">
        <v>16</v>
      </c>
      <c r="B11" s="0" t="s">
        <v>2615</v>
      </c>
      <c r="C11" s="0" t="s">
        <v>2616</v>
      </c>
      <c r="D11" s="0" t="s">
        <v>2626</v>
      </c>
      <c r="E11" s="0" t="s">
        <v>2627</v>
      </c>
      <c r="F11" s="0" t="s">
        <v>2628</v>
      </c>
      <c r="G11" s="0" t="s">
        <v>151</v>
      </c>
    </row>
    <row customHeight="1" ht="11.25">
      <c r="A12" s="374" t="s">
        <v>16</v>
      </c>
      <c r="B12" s="0" t="s">
        <v>2629</v>
      </c>
      <c r="C12" s="0" t="s">
        <v>2630</v>
      </c>
      <c r="D12" s="0" t="s">
        <v>2629</v>
      </c>
      <c r="E12" s="0" t="s">
        <v>2630</v>
      </c>
      <c r="F12" s="0" t="s">
        <v>2631</v>
      </c>
      <c r="G12" s="0" t="s">
        <v>152</v>
      </c>
    </row>
    <row customHeight="1" ht="11.25">
      <c r="A13" s="374" t="s">
        <v>16</v>
      </c>
      <c r="B13" s="0" t="s">
        <v>100</v>
      </c>
      <c r="C13" s="0" t="s">
        <v>2632</v>
      </c>
      <c r="D13" s="0" t="s">
        <v>100</v>
      </c>
      <c r="E13" s="0" t="s">
        <v>2632</v>
      </c>
      <c r="F13" s="0" t="s">
        <v>2625</v>
      </c>
      <c r="G13" s="0" t="s">
        <v>153</v>
      </c>
    </row>
    <row customHeight="1" ht="11.25">
      <c r="A14" s="374" t="s">
        <v>16</v>
      </c>
      <c r="B14" s="0" t="s">
        <v>100</v>
      </c>
      <c r="C14" s="0" t="s">
        <v>2632</v>
      </c>
      <c r="D14" s="0" t="s">
        <v>2633</v>
      </c>
      <c r="E14" s="0" t="s">
        <v>2634</v>
      </c>
      <c r="F14" s="0" t="s">
        <v>2619</v>
      </c>
      <c r="G14" s="0" t="s">
        <v>154</v>
      </c>
    </row>
    <row customHeight="1" ht="11.25">
      <c r="A15" s="374" t="s">
        <v>16</v>
      </c>
      <c r="B15" s="0" t="s">
        <v>100</v>
      </c>
      <c r="C15" s="0" t="s">
        <v>2632</v>
      </c>
      <c r="D15" s="0" t="s">
        <v>2635</v>
      </c>
      <c r="E15" s="0" t="s">
        <v>2636</v>
      </c>
      <c r="F15" s="0" t="s">
        <v>2628</v>
      </c>
      <c r="G15" s="0" t="s">
        <v>155</v>
      </c>
    </row>
    <row customHeight="1" ht="11.25">
      <c r="A16" s="374" t="s">
        <v>16</v>
      </c>
      <c r="B16" s="0" t="s">
        <v>100</v>
      </c>
      <c r="C16" s="0" t="s">
        <v>2632</v>
      </c>
      <c r="D16" s="0" t="s">
        <v>2637</v>
      </c>
      <c r="E16" s="0" t="s">
        <v>2638</v>
      </c>
      <c r="F16" s="0" t="s">
        <v>2628</v>
      </c>
      <c r="G16" s="0" t="s">
        <v>1463</v>
      </c>
    </row>
    <row customHeight="1" ht="11.25">
      <c r="A17" s="374" t="s">
        <v>16</v>
      </c>
      <c r="B17" s="0" t="s">
        <v>100</v>
      </c>
      <c r="C17" s="0" t="s">
        <v>2632</v>
      </c>
      <c r="D17" s="0" t="s">
        <v>101</v>
      </c>
      <c r="E17" s="0" t="s">
        <v>102</v>
      </c>
      <c r="F17" s="0" t="s">
        <v>2628</v>
      </c>
      <c r="G17" s="0" t="s">
        <v>99</v>
      </c>
    </row>
    <row customHeight="1" ht="11.25">
      <c r="A18" s="374" t="s">
        <v>16</v>
      </c>
      <c r="B18" s="0" t="s">
        <v>100</v>
      </c>
      <c r="C18" s="0" t="s">
        <v>2632</v>
      </c>
      <c r="D18" s="0" t="s">
        <v>2639</v>
      </c>
      <c r="E18" s="0" t="s">
        <v>2640</v>
      </c>
      <c r="F18" s="0" t="s">
        <v>2628</v>
      </c>
      <c r="G18" s="0" t="s">
        <v>1480</v>
      </c>
    </row>
    <row customHeight="1" ht="11.25">
      <c r="A19" s="374" t="s">
        <v>16</v>
      </c>
      <c r="B19" s="0" t="s">
        <v>100</v>
      </c>
      <c r="C19" s="0" t="s">
        <v>2632</v>
      </c>
      <c r="D19" s="0" t="s">
        <v>2641</v>
      </c>
      <c r="E19" s="0" t="s">
        <v>2642</v>
      </c>
      <c r="F19" s="0" t="s">
        <v>2619</v>
      </c>
      <c r="G19" s="0" t="s">
        <v>1494</v>
      </c>
    </row>
    <row customHeight="1" ht="11.25">
      <c r="A20" s="374" t="s">
        <v>16</v>
      </c>
      <c r="B20" s="0" t="s">
        <v>100</v>
      </c>
      <c r="C20" s="0" t="s">
        <v>2632</v>
      </c>
      <c r="D20" s="0" t="s">
        <v>2643</v>
      </c>
      <c r="E20" s="0" t="s">
        <v>2644</v>
      </c>
      <c r="F20" s="0" t="s">
        <v>2619</v>
      </c>
      <c r="G20" s="0" t="s">
        <v>1506</v>
      </c>
    </row>
    <row customHeight="1" ht="11.25">
      <c r="A21" s="374" t="s">
        <v>16</v>
      </c>
      <c r="B21" s="0" t="s">
        <v>100</v>
      </c>
      <c r="C21" s="0" t="s">
        <v>2632</v>
      </c>
      <c r="D21" s="0" t="s">
        <v>2645</v>
      </c>
      <c r="E21" s="0" t="s">
        <v>2646</v>
      </c>
      <c r="F21" s="0" t="s">
        <v>2619</v>
      </c>
      <c r="G21" s="0" t="s">
        <v>1515</v>
      </c>
    </row>
    <row customHeight="1" ht="11.25">
      <c r="A22" s="374" t="s">
        <v>16</v>
      </c>
      <c r="B22" s="0" t="s">
        <v>100</v>
      </c>
      <c r="C22" s="0" t="s">
        <v>2632</v>
      </c>
      <c r="D22" s="0" t="s">
        <v>2647</v>
      </c>
      <c r="E22" s="0" t="s">
        <v>2648</v>
      </c>
      <c r="F22" s="0" t="s">
        <v>2622</v>
      </c>
      <c r="G22" s="0" t="s">
        <v>1531</v>
      </c>
    </row>
    <row customHeight="1" ht="11.25">
      <c r="A23" s="374" t="s">
        <v>16</v>
      </c>
      <c r="B23" s="0" t="s">
        <v>100</v>
      </c>
      <c r="C23" s="0" t="s">
        <v>2632</v>
      </c>
      <c r="D23" s="0" t="s">
        <v>2649</v>
      </c>
      <c r="E23" s="0" t="s">
        <v>2650</v>
      </c>
      <c r="F23" s="0" t="s">
        <v>2628</v>
      </c>
      <c r="G23" s="0" t="s">
        <v>1538</v>
      </c>
    </row>
    <row customHeight="1" ht="11.25">
      <c r="A24" s="374" t="s">
        <v>16</v>
      </c>
      <c r="B24" s="0" t="s">
        <v>100</v>
      </c>
      <c r="C24" s="0" t="s">
        <v>2632</v>
      </c>
      <c r="D24" s="0" t="s">
        <v>2651</v>
      </c>
      <c r="E24" s="0" t="s">
        <v>2652</v>
      </c>
      <c r="F24" s="0" t="s">
        <v>2619</v>
      </c>
      <c r="G24" s="0" t="s">
        <v>1546</v>
      </c>
    </row>
    <row customHeight="1" ht="11.25">
      <c r="A25" s="374" t="s">
        <v>16</v>
      </c>
      <c r="B25" s="0" t="s">
        <v>2653</v>
      </c>
      <c r="C25" s="0" t="s">
        <v>2654</v>
      </c>
      <c r="D25" s="0" t="s">
        <v>2653</v>
      </c>
      <c r="E25" s="0" t="s">
        <v>2654</v>
      </c>
      <c r="F25" s="0" t="s">
        <v>2625</v>
      </c>
      <c r="G25" s="0" t="s">
        <v>1553</v>
      </c>
    </row>
    <row customHeight="1" ht="11.25">
      <c r="A26" s="374" t="s">
        <v>16</v>
      </c>
      <c r="B26" s="0" t="s">
        <v>2653</v>
      </c>
      <c r="C26" s="0" t="s">
        <v>2654</v>
      </c>
      <c r="D26" s="0" t="s">
        <v>2655</v>
      </c>
      <c r="E26" s="0" t="s">
        <v>2656</v>
      </c>
      <c r="F26" s="0" t="s">
        <v>2628</v>
      </c>
      <c r="G26" s="0" t="s">
        <v>1557</v>
      </c>
    </row>
    <row customHeight="1" ht="11.25">
      <c r="A27" s="374" t="s">
        <v>16</v>
      </c>
      <c r="B27" s="0" t="s">
        <v>2653</v>
      </c>
      <c r="C27" s="0" t="s">
        <v>2654</v>
      </c>
      <c r="D27" s="0" t="s">
        <v>2657</v>
      </c>
      <c r="E27" s="0" t="s">
        <v>2658</v>
      </c>
      <c r="F27" s="0" t="s">
        <v>2619</v>
      </c>
      <c r="G27" s="0" t="s">
        <v>1562</v>
      </c>
    </row>
    <row customHeight="1" ht="11.25">
      <c r="A28" s="374" t="s">
        <v>16</v>
      </c>
      <c r="B28" s="0" t="s">
        <v>2659</v>
      </c>
      <c r="C28" s="0" t="s">
        <v>2660</v>
      </c>
      <c r="D28" s="0" t="s">
        <v>2659</v>
      </c>
      <c r="E28" s="0" t="s">
        <v>2660</v>
      </c>
      <c r="F28" s="0" t="s">
        <v>2631</v>
      </c>
      <c r="G28" s="0" t="s">
        <v>1570</v>
      </c>
    </row>
    <row customHeight="1" ht="11.25">
      <c r="A29" s="374" t="s">
        <v>16</v>
      </c>
      <c r="B29" s="0" t="s">
        <v>2661</v>
      </c>
      <c r="C29" s="0" t="s">
        <v>2662</v>
      </c>
      <c r="D29" s="0" t="s">
        <v>2663</v>
      </c>
      <c r="E29" s="0" t="s">
        <v>2664</v>
      </c>
      <c r="F29" s="0" t="s">
        <v>2619</v>
      </c>
      <c r="G29" s="0" t="s">
        <v>1572</v>
      </c>
    </row>
    <row customHeight="1" ht="11.25">
      <c r="A30" s="374" t="s">
        <v>16</v>
      </c>
      <c r="B30" s="0" t="s">
        <v>2661</v>
      </c>
      <c r="C30" s="0" t="s">
        <v>2662</v>
      </c>
      <c r="D30" s="0" t="s">
        <v>2665</v>
      </c>
      <c r="E30" s="0" t="s">
        <v>2666</v>
      </c>
      <c r="F30" s="0" t="s">
        <v>2628</v>
      </c>
      <c r="G30" s="0" t="s">
        <v>1575</v>
      </c>
    </row>
    <row customHeight="1" ht="11.25">
      <c r="A31" s="374" t="s">
        <v>16</v>
      </c>
      <c r="B31" s="0" t="s">
        <v>2661</v>
      </c>
      <c r="C31" s="0" t="s">
        <v>2662</v>
      </c>
      <c r="D31" s="0" t="s">
        <v>2661</v>
      </c>
      <c r="E31" s="0" t="s">
        <v>2662</v>
      </c>
      <c r="F31" s="0" t="s">
        <v>2625</v>
      </c>
      <c r="G31" s="0" t="s">
        <v>1581</v>
      </c>
    </row>
    <row customHeight="1" ht="11.25">
      <c r="A32" s="374" t="s">
        <v>16</v>
      </c>
      <c r="B32" s="0" t="s">
        <v>2667</v>
      </c>
      <c r="C32" s="0" t="s">
        <v>2668</v>
      </c>
      <c r="D32" s="0" t="s">
        <v>2667</v>
      </c>
      <c r="E32" s="0" t="s">
        <v>2668</v>
      </c>
      <c r="F32" s="0" t="s">
        <v>2631</v>
      </c>
      <c r="G32" s="0" t="s">
        <v>1583</v>
      </c>
    </row>
    <row customHeight="1" ht="11.25">
      <c r="A33" s="374" t="s">
        <v>16</v>
      </c>
      <c r="B33" s="0" t="s">
        <v>2669</v>
      </c>
      <c r="C33" s="0" t="s">
        <v>2670</v>
      </c>
      <c r="D33" s="0" t="s">
        <v>2669</v>
      </c>
      <c r="E33" s="0" t="s">
        <v>2670</v>
      </c>
      <c r="F33" s="0" t="s">
        <v>2631</v>
      </c>
      <c r="G33" s="0" t="s">
        <v>1585</v>
      </c>
    </row>
    <row customHeight="1" ht="11.25">
      <c r="A34" s="374" t="s">
        <v>16</v>
      </c>
      <c r="B34" s="0" t="s">
        <v>2671</v>
      </c>
      <c r="C34" s="0" t="s">
        <v>2672</v>
      </c>
      <c r="D34" s="0" t="s">
        <v>2671</v>
      </c>
      <c r="E34" s="0" t="s">
        <v>2672</v>
      </c>
      <c r="F34" s="0" t="s">
        <v>2631</v>
      </c>
      <c r="G34" s="0" t="s">
        <v>1587</v>
      </c>
    </row>
    <row customHeight="1" ht="11.25">
      <c r="A35" s="374" t="s">
        <v>16</v>
      </c>
      <c r="B35" s="0" t="s">
        <v>2673</v>
      </c>
      <c r="C35" s="0" t="s">
        <v>2674</v>
      </c>
      <c r="D35" s="0" t="s">
        <v>2673</v>
      </c>
      <c r="E35" s="0" t="s">
        <v>2674</v>
      </c>
      <c r="F35" s="0" t="s">
        <v>2631</v>
      </c>
      <c r="G35" s="0" t="s">
        <v>1592</v>
      </c>
    </row>
    <row customHeight="1" ht="11.25">
      <c r="A36" s="374" t="s">
        <v>16</v>
      </c>
      <c r="B36" s="0" t="s">
        <v>2675</v>
      </c>
      <c r="C36" s="0" t="s">
        <v>2676</v>
      </c>
      <c r="D36" s="0" t="s">
        <v>2675</v>
      </c>
      <c r="E36" s="0" t="s">
        <v>2676</v>
      </c>
      <c r="F36" s="0" t="s">
        <v>2631</v>
      </c>
      <c r="G36" s="0" t="s">
        <v>1597</v>
      </c>
    </row>
    <row customHeight="1" ht="11.25">
      <c r="A37" s="374" t="s">
        <v>16</v>
      </c>
      <c r="B37" s="0" t="s">
        <v>2677</v>
      </c>
      <c r="C37" s="0" t="s">
        <v>2678</v>
      </c>
      <c r="D37" s="0" t="s">
        <v>2677</v>
      </c>
      <c r="E37" s="0" t="s">
        <v>2678</v>
      </c>
      <c r="F37" s="0" t="s">
        <v>2606</v>
      </c>
      <c r="G37" s="0" t="s">
        <v>1601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A4158-9718-D398-A7AA-46E5E21B5198}" mc:Ignorable="x14ac xr xr2 xr3">
  <sheetPr>
    <tabColor rgb="FFFFCC99"/>
  </sheetPr>
  <dimension ref="A1:I5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2679</v>
      </c>
      <c r="B1" s="836" t="s">
        <v>2680</v>
      </c>
      <c r="C1" s="1160" t="s">
        <v>2681</v>
      </c>
      <c r="D1" s="836" t="s">
        <v>2682</v>
      </c>
      <c r="E1" s="836" t="s">
        <v>2683</v>
      </c>
      <c r="F1" s="1160" t="s">
        <v>2684</v>
      </c>
      <c r="G1" s="1160" t="s">
        <v>2685</v>
      </c>
      <c r="H1" s="1160" t="s">
        <v>2686</v>
      </c>
      <c r="I1" s="1160" t="s">
        <v>2687</v>
      </c>
    </row>
    <row customHeight="1" ht="11.25">
      <c r="A2" s="1692" t="s">
        <v>110</v>
      </c>
      <c r="B2" s="1692" t="s">
        <v>2688</v>
      </c>
      <c r="C2" s="1692" t="s">
        <v>22</v>
      </c>
      <c r="D2" s="1692" t="s">
        <v>2689</v>
      </c>
      <c r="E2" s="1692" t="s">
        <v>2690</v>
      </c>
      <c r="F2" s="1692" t="s">
        <v>22</v>
      </c>
      <c r="G2" s="1692" t="s">
        <v>22</v>
      </c>
      <c r="H2" s="1692" t="s">
        <v>22</v>
      </c>
      <c r="I2" s="1692" t="s">
        <v>22</v>
      </c>
    </row>
    <row customHeight="1" ht="11.25">
      <c r="A3" s="1692" t="s">
        <v>111</v>
      </c>
      <c r="B3" s="1692" t="s">
        <v>2691</v>
      </c>
      <c r="C3" s="1692" t="s">
        <v>22</v>
      </c>
      <c r="D3" s="1692" t="s">
        <v>2689</v>
      </c>
      <c r="E3" s="1692" t="s">
        <v>2692</v>
      </c>
      <c r="F3" s="1692" t="s">
        <v>22</v>
      </c>
      <c r="G3" s="1692" t="s">
        <v>22</v>
      </c>
      <c r="H3" s="1692" t="s">
        <v>22</v>
      </c>
      <c r="I3" s="1692" t="s">
        <v>22</v>
      </c>
    </row>
    <row customHeight="1" ht="11.25">
      <c r="A4" s="1692" t="s">
        <v>90</v>
      </c>
      <c r="B4" s="1692" t="s">
        <v>2693</v>
      </c>
      <c r="C4" s="1692" t="s">
        <v>22</v>
      </c>
      <c r="D4" s="1692" t="s">
        <v>2694</v>
      </c>
      <c r="E4" s="1692" t="s">
        <v>2695</v>
      </c>
      <c r="F4" s="1692" t="s">
        <v>22</v>
      </c>
      <c r="G4" s="1692" t="s">
        <v>22</v>
      </c>
      <c r="H4" s="1692" t="s">
        <v>22</v>
      </c>
      <c r="I4" s="1692" t="s">
        <v>22</v>
      </c>
    </row>
    <row customHeight="1" ht="11.25">
      <c r="A5" s="1692" t="s">
        <v>91</v>
      </c>
      <c r="B5" s="1692" t="s">
        <v>2696</v>
      </c>
      <c r="C5" s="1692" t="s">
        <v>22</v>
      </c>
      <c r="D5" s="1692" t="s">
        <v>2697</v>
      </c>
      <c r="E5" s="1692" t="s">
        <v>2698</v>
      </c>
      <c r="F5" s="1692" t="s">
        <v>22</v>
      </c>
      <c r="G5" s="1692" t="s">
        <v>22</v>
      </c>
      <c r="H5" s="1692" t="s">
        <v>22</v>
      </c>
      <c r="I5" s="1692" t="s">
        <v>22</v>
      </c>
    </row>
    <row customHeight="1" ht="11.25">
      <c r="A6" s="1692" t="s">
        <v>112</v>
      </c>
      <c r="B6" s="1692" t="s">
        <v>2699</v>
      </c>
      <c r="C6" s="1692" t="s">
        <v>22</v>
      </c>
      <c r="D6" s="1692" t="s">
        <v>2694</v>
      </c>
      <c r="E6" s="1692" t="s">
        <v>2690</v>
      </c>
      <c r="F6" s="1692" t="s">
        <v>22</v>
      </c>
      <c r="G6" s="1692" t="s">
        <v>22</v>
      </c>
      <c r="H6" s="1692" t="s">
        <v>22</v>
      </c>
      <c r="I6" s="1692" t="s">
        <v>22</v>
      </c>
    </row>
    <row customHeight="1" ht="11.25">
      <c r="A7" s="1692" t="s">
        <v>92</v>
      </c>
      <c r="B7" s="1692" t="s">
        <v>2700</v>
      </c>
      <c r="C7" s="1692" t="s">
        <v>22</v>
      </c>
      <c r="D7" s="1692" t="s">
        <v>2694</v>
      </c>
      <c r="E7" s="1692" t="s">
        <v>2701</v>
      </c>
      <c r="F7" s="1692" t="s">
        <v>22</v>
      </c>
      <c r="G7" s="1692" t="s">
        <v>22</v>
      </c>
      <c r="H7" s="1692" t="s">
        <v>22</v>
      </c>
      <c r="I7" s="1692" t="s">
        <v>22</v>
      </c>
    </row>
    <row customHeight="1" ht="11.25">
      <c r="A8" s="1692" t="s">
        <v>93</v>
      </c>
      <c r="B8" s="1692" t="s">
        <v>2702</v>
      </c>
      <c r="C8" s="1692" t="s">
        <v>22</v>
      </c>
      <c r="D8" s="1692" t="s">
        <v>2694</v>
      </c>
      <c r="E8" s="1692" t="s">
        <v>2703</v>
      </c>
      <c r="F8" s="1692" t="s">
        <v>22</v>
      </c>
      <c r="G8" s="1692" t="s">
        <v>22</v>
      </c>
      <c r="H8" s="1692" t="s">
        <v>22</v>
      </c>
      <c r="I8" s="1692" t="s">
        <v>22</v>
      </c>
    </row>
    <row customHeight="1" ht="11.25">
      <c r="A9" s="1692" t="s">
        <v>113</v>
      </c>
      <c r="B9" s="1692" t="s">
        <v>2704</v>
      </c>
      <c r="C9" s="1692" t="s">
        <v>22</v>
      </c>
      <c r="D9" s="1692" t="s">
        <v>2694</v>
      </c>
      <c r="E9" s="1692" t="s">
        <v>2703</v>
      </c>
      <c r="F9" s="1692" t="s">
        <v>22</v>
      </c>
      <c r="G9" s="1692" t="s">
        <v>22</v>
      </c>
      <c r="H9" s="1692" t="s">
        <v>22</v>
      </c>
      <c r="I9" s="1692" t="s">
        <v>22</v>
      </c>
    </row>
    <row customHeight="1" ht="11.25">
      <c r="A10" s="1692" t="s">
        <v>150</v>
      </c>
      <c r="B10" s="1692" t="s">
        <v>2705</v>
      </c>
      <c r="C10" s="1692" t="s">
        <v>22</v>
      </c>
      <c r="D10" s="1692" t="s">
        <v>2706</v>
      </c>
      <c r="E10" s="1692" t="s">
        <v>2695</v>
      </c>
      <c r="F10" s="1692" t="s">
        <v>22</v>
      </c>
      <c r="G10" s="1692" t="s">
        <v>22</v>
      </c>
      <c r="H10" s="1692" t="s">
        <v>22</v>
      </c>
      <c r="I10" s="1692" t="s">
        <v>22</v>
      </c>
    </row>
    <row customHeight="1" ht="11.25">
      <c r="A11" s="1692" t="s">
        <v>151</v>
      </c>
      <c r="B11" s="1692" t="s">
        <v>2707</v>
      </c>
      <c r="C11" s="1692" t="s">
        <v>22</v>
      </c>
      <c r="D11" s="1692" t="s">
        <v>2706</v>
      </c>
      <c r="E11" s="1692" t="s">
        <v>2695</v>
      </c>
      <c r="F11" s="1692" t="s">
        <v>22</v>
      </c>
      <c r="G11" s="1692" t="s">
        <v>22</v>
      </c>
      <c r="H11" s="1692" t="s">
        <v>22</v>
      </c>
      <c r="I11" s="1692" t="s">
        <v>22</v>
      </c>
    </row>
    <row customHeight="1" ht="11.25">
      <c r="A12" s="1692" t="s">
        <v>152</v>
      </c>
      <c r="B12" s="1692" t="s">
        <v>2708</v>
      </c>
      <c r="C12" s="1692" t="s">
        <v>22</v>
      </c>
      <c r="D12" s="1692" t="s">
        <v>2706</v>
      </c>
      <c r="E12" s="1692" t="s">
        <v>2701</v>
      </c>
      <c r="F12" s="1692" t="s">
        <v>22</v>
      </c>
      <c r="G12" s="1692" t="s">
        <v>22</v>
      </c>
      <c r="H12" s="1692" t="s">
        <v>22</v>
      </c>
      <c r="I12" s="1692" t="s">
        <v>22</v>
      </c>
    </row>
    <row customHeight="1" ht="11.25">
      <c r="A13" s="1692" t="s">
        <v>153</v>
      </c>
      <c r="B13" s="1692" t="s">
        <v>2709</v>
      </c>
      <c r="C13" s="1692" t="s">
        <v>22</v>
      </c>
      <c r="D13" s="1692" t="s">
        <v>2710</v>
      </c>
      <c r="E13" s="1692" t="s">
        <v>2711</v>
      </c>
      <c r="F13" s="1692" t="s">
        <v>22</v>
      </c>
      <c r="G13" s="1692" t="s">
        <v>22</v>
      </c>
      <c r="H13" s="1692" t="s">
        <v>22</v>
      </c>
      <c r="I13" s="1692" t="s">
        <v>22</v>
      </c>
    </row>
    <row customHeight="1" ht="11.25">
      <c r="A14" s="1692" t="s">
        <v>154</v>
      </c>
      <c r="B14" s="1692" t="s">
        <v>2712</v>
      </c>
      <c r="C14" s="1692" t="s">
        <v>22</v>
      </c>
      <c r="D14" s="1692" t="s">
        <v>2694</v>
      </c>
      <c r="E14" s="1692" t="s">
        <v>2690</v>
      </c>
      <c r="F14" s="1692" t="s">
        <v>22</v>
      </c>
      <c r="G14" s="1692" t="s">
        <v>22</v>
      </c>
      <c r="H14" s="1692" t="s">
        <v>22</v>
      </c>
      <c r="I14" s="1692" t="s">
        <v>22</v>
      </c>
    </row>
    <row customHeight="1" ht="11.25">
      <c r="A15" s="1692" t="s">
        <v>155</v>
      </c>
      <c r="B15" s="1692" t="s">
        <v>2713</v>
      </c>
      <c r="C15" s="1692" t="s">
        <v>22</v>
      </c>
      <c r="D15" s="1692" t="s">
        <v>2689</v>
      </c>
      <c r="E15" s="1692" t="s">
        <v>2701</v>
      </c>
      <c r="F15" s="1692" t="s">
        <v>22</v>
      </c>
      <c r="G15" s="1692" t="s">
        <v>22</v>
      </c>
      <c r="H15" s="1692" t="s">
        <v>22</v>
      </c>
      <c r="I15" s="1692" t="s">
        <v>22</v>
      </c>
    </row>
    <row customHeight="1" ht="11.25">
      <c r="A16" s="1692" t="s">
        <v>1463</v>
      </c>
      <c r="B16" s="1692" t="s">
        <v>2714</v>
      </c>
      <c r="C16" s="1692" t="s">
        <v>22</v>
      </c>
      <c r="D16" s="1692" t="s">
        <v>2706</v>
      </c>
      <c r="E16" s="1692" t="s">
        <v>2715</v>
      </c>
      <c r="F16" s="1692" t="s">
        <v>22</v>
      </c>
      <c r="G16" s="1692" t="s">
        <v>22</v>
      </c>
      <c r="H16" s="1692" t="s">
        <v>22</v>
      </c>
      <c r="I16" s="1692" t="s">
        <v>22</v>
      </c>
    </row>
    <row customHeight="1" ht="11.25">
      <c r="A17" s="1692" t="s">
        <v>99</v>
      </c>
      <c r="B17" s="1692" t="s">
        <v>2716</v>
      </c>
      <c r="C17" s="1692" t="s">
        <v>22</v>
      </c>
      <c r="D17" s="1692" t="s">
        <v>2689</v>
      </c>
      <c r="E17" s="1692" t="s">
        <v>2701</v>
      </c>
      <c r="F17" s="1692" t="s">
        <v>22</v>
      </c>
      <c r="G17" s="1692" t="s">
        <v>22</v>
      </c>
      <c r="H17" s="1692" t="s">
        <v>22</v>
      </c>
      <c r="I17" s="1692" t="s">
        <v>22</v>
      </c>
    </row>
    <row customHeight="1" ht="11.25">
      <c r="A18" s="1692" t="s">
        <v>1480</v>
      </c>
      <c r="B18" s="1692" t="s">
        <v>2717</v>
      </c>
      <c r="C18" s="1692" t="s">
        <v>22</v>
      </c>
      <c r="D18" s="1692" t="s">
        <v>2718</v>
      </c>
      <c r="E18" s="1692" t="s">
        <v>2719</v>
      </c>
      <c r="F18" s="1692" t="s">
        <v>22</v>
      </c>
      <c r="G18" s="1692" t="s">
        <v>22</v>
      </c>
      <c r="H18" s="1692" t="s">
        <v>22</v>
      </c>
      <c r="I18" s="1692" t="s">
        <v>22</v>
      </c>
    </row>
    <row customHeight="1" ht="11.25">
      <c r="A19" s="1692" t="s">
        <v>1494</v>
      </c>
      <c r="B19" s="1692" t="s">
        <v>2720</v>
      </c>
      <c r="C19" s="1692" t="s">
        <v>22</v>
      </c>
      <c r="D19" s="1692" t="s">
        <v>2718</v>
      </c>
      <c r="E19" s="1692" t="s">
        <v>2715</v>
      </c>
      <c r="F19" s="1692" t="s">
        <v>22</v>
      </c>
      <c r="G19" s="1692" t="s">
        <v>22</v>
      </c>
      <c r="H19" s="1692" t="s">
        <v>22</v>
      </c>
      <c r="I19" s="1692" t="s">
        <v>22</v>
      </c>
    </row>
    <row customHeight="1" ht="11.25">
      <c r="A20" s="1692" t="s">
        <v>1506</v>
      </c>
      <c r="B20" s="1692" t="s">
        <v>2721</v>
      </c>
      <c r="C20" s="1692" t="s">
        <v>22</v>
      </c>
      <c r="D20" s="1692" t="s">
        <v>2718</v>
      </c>
      <c r="E20" s="1692" t="s">
        <v>2715</v>
      </c>
      <c r="F20" s="1692" t="s">
        <v>22</v>
      </c>
      <c r="G20" s="1692" t="s">
        <v>22</v>
      </c>
      <c r="H20" s="1692" t="s">
        <v>22</v>
      </c>
      <c r="I20" s="1692" t="s">
        <v>22</v>
      </c>
    </row>
    <row customHeight="1" ht="11.25">
      <c r="A21" s="1692" t="s">
        <v>1515</v>
      </c>
      <c r="B21" s="1692" t="s">
        <v>2722</v>
      </c>
      <c r="C21" s="1692" t="s">
        <v>22</v>
      </c>
      <c r="D21" s="1692" t="s">
        <v>2718</v>
      </c>
      <c r="E21" s="1692" t="s">
        <v>2715</v>
      </c>
      <c r="F21" s="1692" t="s">
        <v>22</v>
      </c>
      <c r="G21" s="1692" t="s">
        <v>22</v>
      </c>
      <c r="H21" s="1692" t="s">
        <v>22</v>
      </c>
      <c r="I21" s="1692" t="s">
        <v>22</v>
      </c>
    </row>
    <row customHeight="1" ht="11.25">
      <c r="A22" s="1692" t="s">
        <v>1531</v>
      </c>
      <c r="B22" s="1692" t="s">
        <v>2723</v>
      </c>
      <c r="C22" s="1692" t="s">
        <v>22</v>
      </c>
      <c r="D22" s="1692" t="s">
        <v>2718</v>
      </c>
      <c r="E22" s="1692" t="s">
        <v>2715</v>
      </c>
      <c r="F22" s="1692" t="s">
        <v>22</v>
      </c>
      <c r="G22" s="1692" t="s">
        <v>22</v>
      </c>
      <c r="H22" s="1692" t="s">
        <v>22</v>
      </c>
      <c r="I22" s="1692" t="s">
        <v>22</v>
      </c>
    </row>
    <row customHeight="1" ht="11.25">
      <c r="A23" s="1692" t="s">
        <v>1538</v>
      </c>
      <c r="B23" s="1692" t="s">
        <v>2724</v>
      </c>
      <c r="C23" s="1692" t="s">
        <v>22</v>
      </c>
      <c r="D23" s="1692" t="s">
        <v>2718</v>
      </c>
      <c r="E23" s="1692" t="s">
        <v>2715</v>
      </c>
      <c r="F23" s="1692" t="s">
        <v>22</v>
      </c>
      <c r="G23" s="1692" t="s">
        <v>22</v>
      </c>
      <c r="H23" s="1692" t="s">
        <v>22</v>
      </c>
      <c r="I23" s="1692" t="s">
        <v>22</v>
      </c>
    </row>
    <row customHeight="1" ht="11.25">
      <c r="A24" s="1692" t="s">
        <v>1546</v>
      </c>
      <c r="B24" s="1692" t="s">
        <v>2725</v>
      </c>
      <c r="C24" s="1692" t="s">
        <v>22</v>
      </c>
      <c r="D24" s="1692" t="s">
        <v>2689</v>
      </c>
      <c r="E24" s="1692" t="s">
        <v>2690</v>
      </c>
      <c r="F24" s="1692" t="s">
        <v>22</v>
      </c>
      <c r="G24" s="1692" t="s">
        <v>22</v>
      </c>
      <c r="H24" s="1692" t="s">
        <v>22</v>
      </c>
      <c r="I24" s="1692" t="s">
        <v>22</v>
      </c>
    </row>
    <row customHeight="1" ht="11.25">
      <c r="A25" s="1692" t="s">
        <v>1553</v>
      </c>
      <c r="B25" s="1692" t="s">
        <v>2726</v>
      </c>
      <c r="C25" s="1692" t="s">
        <v>22</v>
      </c>
      <c r="D25" s="1692" t="s">
        <v>2689</v>
      </c>
      <c r="E25" s="1692" t="s">
        <v>2727</v>
      </c>
      <c r="F25" s="1692" t="s">
        <v>22</v>
      </c>
      <c r="G25" s="1692" t="s">
        <v>22</v>
      </c>
      <c r="H25" s="1692" t="s">
        <v>22</v>
      </c>
      <c r="I25" s="1692" t="s">
        <v>22</v>
      </c>
    </row>
    <row customHeight="1" ht="11.25">
      <c r="A26" s="1692" t="s">
        <v>1557</v>
      </c>
      <c r="B26" s="1692" t="s">
        <v>2728</v>
      </c>
      <c r="C26" s="1692" t="s">
        <v>22</v>
      </c>
      <c r="D26" s="1692" t="s">
        <v>2729</v>
      </c>
      <c r="E26" s="1692" t="s">
        <v>2701</v>
      </c>
      <c r="F26" s="1692" t="s">
        <v>22</v>
      </c>
      <c r="G26" s="1692" t="s">
        <v>22</v>
      </c>
      <c r="H26" s="1692" t="s">
        <v>22</v>
      </c>
      <c r="I26" s="1692" t="s">
        <v>22</v>
      </c>
    </row>
    <row customHeight="1" ht="11.25">
      <c r="A27" s="1692" t="s">
        <v>1562</v>
      </c>
      <c r="B27" s="1692" t="s">
        <v>2730</v>
      </c>
      <c r="C27" s="1692" t="s">
        <v>22</v>
      </c>
      <c r="D27" s="1692" t="s">
        <v>2718</v>
      </c>
      <c r="E27" s="1692" t="s">
        <v>2731</v>
      </c>
      <c r="F27" s="1692" t="s">
        <v>22</v>
      </c>
      <c r="G27" s="1692" t="s">
        <v>22</v>
      </c>
      <c r="H27" s="1692" t="s">
        <v>22</v>
      </c>
      <c r="I27" s="1692" t="s">
        <v>22</v>
      </c>
    </row>
    <row customHeight="1" ht="11.25">
      <c r="A28" s="1692" t="s">
        <v>1570</v>
      </c>
      <c r="B28" s="1692" t="s">
        <v>2732</v>
      </c>
      <c r="C28" s="1692" t="s">
        <v>22</v>
      </c>
      <c r="D28" s="1692" t="s">
        <v>2694</v>
      </c>
      <c r="E28" s="1692" t="s">
        <v>2690</v>
      </c>
      <c r="F28" s="1692" t="s">
        <v>22</v>
      </c>
      <c r="G28" s="1692" t="s">
        <v>22</v>
      </c>
      <c r="H28" s="1692" t="s">
        <v>22</v>
      </c>
      <c r="I28" s="1692" t="s">
        <v>22</v>
      </c>
    </row>
    <row customHeight="1" ht="11.25">
      <c r="A29" s="1692" t="s">
        <v>1572</v>
      </c>
      <c r="B29" s="1692" t="s">
        <v>2733</v>
      </c>
      <c r="C29" s="1692" t="s">
        <v>22</v>
      </c>
      <c r="D29" s="1692" t="s">
        <v>2694</v>
      </c>
      <c r="E29" s="1692" t="s">
        <v>2690</v>
      </c>
      <c r="F29" s="1692" t="s">
        <v>22</v>
      </c>
      <c r="G29" s="1692" t="s">
        <v>22</v>
      </c>
      <c r="H29" s="1692" t="s">
        <v>22</v>
      </c>
      <c r="I29" s="1692" t="s">
        <v>22</v>
      </c>
    </row>
    <row customHeight="1" ht="11.25">
      <c r="A30" s="1692" t="s">
        <v>1575</v>
      </c>
      <c r="B30" s="1692" t="s">
        <v>2734</v>
      </c>
      <c r="C30" s="1692" t="s">
        <v>22</v>
      </c>
      <c r="D30" s="1692" t="s">
        <v>2694</v>
      </c>
      <c r="E30" s="1692" t="s">
        <v>2690</v>
      </c>
      <c r="F30" s="1692" t="s">
        <v>22</v>
      </c>
      <c r="G30" s="1692" t="s">
        <v>22</v>
      </c>
      <c r="H30" s="1692" t="s">
        <v>22</v>
      </c>
      <c r="I30" s="1692" t="s">
        <v>22</v>
      </c>
    </row>
    <row customHeight="1" ht="11.25">
      <c r="A31" s="1692" t="s">
        <v>1581</v>
      </c>
      <c r="B31" s="1692" t="s">
        <v>2735</v>
      </c>
      <c r="C31" s="1692" t="s">
        <v>22</v>
      </c>
      <c r="D31" s="1692" t="s">
        <v>2694</v>
      </c>
      <c r="E31" s="1692" t="s">
        <v>2690</v>
      </c>
      <c r="F31" s="1692" t="s">
        <v>22</v>
      </c>
      <c r="G31" s="1692" t="s">
        <v>22</v>
      </c>
      <c r="H31" s="1692" t="s">
        <v>22</v>
      </c>
      <c r="I31" s="1692" t="s">
        <v>22</v>
      </c>
    </row>
    <row customHeight="1" ht="11.25">
      <c r="A32" s="1692" t="s">
        <v>1583</v>
      </c>
      <c r="B32" s="1692" t="s">
        <v>2736</v>
      </c>
      <c r="C32" s="1692" t="s">
        <v>22</v>
      </c>
      <c r="D32" s="1692" t="s">
        <v>2694</v>
      </c>
      <c r="E32" s="1692" t="s">
        <v>2701</v>
      </c>
      <c r="F32" s="1692" t="s">
        <v>22</v>
      </c>
      <c r="G32" s="1692" t="s">
        <v>22</v>
      </c>
      <c r="H32" s="1692" t="s">
        <v>22</v>
      </c>
      <c r="I32" s="1692" t="s">
        <v>22</v>
      </c>
    </row>
    <row customHeight="1" ht="11.25">
      <c r="A33" s="1692" t="s">
        <v>1585</v>
      </c>
      <c r="B33" s="1692" t="s">
        <v>2737</v>
      </c>
      <c r="C33" s="1692" t="s">
        <v>22</v>
      </c>
      <c r="D33" s="1692" t="s">
        <v>2694</v>
      </c>
      <c r="E33" s="1692" t="s">
        <v>2690</v>
      </c>
      <c r="F33" s="1692" t="s">
        <v>22</v>
      </c>
      <c r="G33" s="1692" t="s">
        <v>22</v>
      </c>
      <c r="H33" s="1692" t="s">
        <v>22</v>
      </c>
      <c r="I33" s="1692" t="s">
        <v>22</v>
      </c>
    </row>
    <row customHeight="1" ht="11.25">
      <c r="A34" s="1692" t="s">
        <v>1587</v>
      </c>
      <c r="B34" s="1692" t="s">
        <v>2738</v>
      </c>
      <c r="C34" s="1692" t="s">
        <v>22</v>
      </c>
      <c r="D34" s="1692" t="s">
        <v>2694</v>
      </c>
      <c r="E34" s="1692" t="s">
        <v>2690</v>
      </c>
      <c r="F34" s="1692" t="s">
        <v>22</v>
      </c>
      <c r="G34" s="1692" t="s">
        <v>22</v>
      </c>
      <c r="H34" s="1692" t="s">
        <v>22</v>
      </c>
      <c r="I34" s="1692" t="s">
        <v>22</v>
      </c>
    </row>
    <row customHeight="1" ht="11.25">
      <c r="A35" s="1692" t="s">
        <v>1592</v>
      </c>
      <c r="B35" s="1692" t="s">
        <v>2739</v>
      </c>
      <c r="C35" s="1692" t="s">
        <v>22</v>
      </c>
      <c r="D35" s="1692" t="s">
        <v>2694</v>
      </c>
      <c r="E35" s="1692" t="s">
        <v>2692</v>
      </c>
      <c r="F35" s="1692" t="s">
        <v>22</v>
      </c>
      <c r="G35" s="1692" t="s">
        <v>22</v>
      </c>
      <c r="H35" s="1692" t="s">
        <v>22</v>
      </c>
      <c r="I35" s="1692" t="s">
        <v>22</v>
      </c>
    </row>
    <row customHeight="1" ht="11.25">
      <c r="A36" s="1692" t="s">
        <v>1597</v>
      </c>
      <c r="B36" s="1692" t="s">
        <v>2740</v>
      </c>
      <c r="C36" s="1692" t="s">
        <v>22</v>
      </c>
      <c r="D36" s="1692" t="s">
        <v>2694</v>
      </c>
      <c r="E36" s="1692" t="s">
        <v>2692</v>
      </c>
      <c r="F36" s="1692" t="s">
        <v>22</v>
      </c>
      <c r="G36" s="1692" t="s">
        <v>22</v>
      </c>
      <c r="H36" s="1692" t="s">
        <v>22</v>
      </c>
      <c r="I36" s="1692" t="s">
        <v>22</v>
      </c>
    </row>
    <row customHeight="1" ht="11.25">
      <c r="A37" s="1692" t="s">
        <v>1601</v>
      </c>
      <c r="B37" s="1692" t="s">
        <v>2741</v>
      </c>
      <c r="C37" s="1692" t="s">
        <v>22</v>
      </c>
      <c r="D37" s="1692" t="s">
        <v>2694</v>
      </c>
      <c r="E37" s="1692" t="s">
        <v>2690</v>
      </c>
      <c r="F37" s="1692" t="s">
        <v>22</v>
      </c>
      <c r="G37" s="1692" t="s">
        <v>22</v>
      </c>
      <c r="H37" s="1692" t="s">
        <v>22</v>
      </c>
      <c r="I37" s="1692" t="s">
        <v>22</v>
      </c>
    </row>
    <row customHeight="1" ht="11.25">
      <c r="A38" s="1692" t="s">
        <v>1608</v>
      </c>
      <c r="B38" s="1692" t="s">
        <v>2742</v>
      </c>
      <c r="C38" s="1692" t="s">
        <v>22</v>
      </c>
      <c r="D38" s="1692" t="s">
        <v>2743</v>
      </c>
      <c r="E38" s="1692" t="s">
        <v>2703</v>
      </c>
      <c r="F38" s="1692" t="s">
        <v>22</v>
      </c>
      <c r="G38" s="1692" t="s">
        <v>22</v>
      </c>
      <c r="H38" s="1692" t="s">
        <v>22</v>
      </c>
      <c r="I38" s="1692" t="s">
        <v>22</v>
      </c>
    </row>
    <row customHeight="1" ht="11.25">
      <c r="A39" s="1692" t="s">
        <v>1614</v>
      </c>
      <c r="B39" s="1692" t="s">
        <v>2744</v>
      </c>
      <c r="C39" s="1692" t="s">
        <v>22</v>
      </c>
      <c r="D39" s="1692" t="s">
        <v>2745</v>
      </c>
      <c r="E39" s="1692" t="s">
        <v>2746</v>
      </c>
      <c r="F39" s="1692" t="s">
        <v>22</v>
      </c>
      <c r="G39" s="1692" t="s">
        <v>22</v>
      </c>
      <c r="H39" s="1692" t="s">
        <v>22</v>
      </c>
      <c r="I39" s="1692" t="s">
        <v>22</v>
      </c>
    </row>
    <row customHeight="1" ht="11.25">
      <c r="A40" s="1692" t="s">
        <v>1619</v>
      </c>
      <c r="B40" s="1692" t="s">
        <v>2747</v>
      </c>
      <c r="C40" s="1692" t="s">
        <v>22</v>
      </c>
      <c r="D40" s="1692" t="s">
        <v>2689</v>
      </c>
      <c r="E40" s="1692" t="s">
        <v>2701</v>
      </c>
      <c r="F40" s="1692" t="s">
        <v>22</v>
      </c>
      <c r="G40" s="1692" t="s">
        <v>22</v>
      </c>
      <c r="H40" s="1692" t="s">
        <v>22</v>
      </c>
      <c r="I40" s="1692" t="s">
        <v>22</v>
      </c>
    </row>
    <row customHeight="1" ht="11.25">
      <c r="A41" s="1692" t="s">
        <v>1623</v>
      </c>
      <c r="B41" s="1692" t="s">
        <v>2748</v>
      </c>
      <c r="C41" s="1692" t="s">
        <v>22</v>
      </c>
      <c r="D41" s="1692" t="s">
        <v>2689</v>
      </c>
      <c r="E41" s="1692" t="s">
        <v>2701</v>
      </c>
      <c r="F41" s="1692" t="s">
        <v>22</v>
      </c>
      <c r="G41" s="1692" t="s">
        <v>22</v>
      </c>
      <c r="H41" s="1692" t="s">
        <v>22</v>
      </c>
      <c r="I41" s="1692" t="s">
        <v>22</v>
      </c>
    </row>
    <row customHeight="1" ht="11.25">
      <c r="A42" s="1692" t="s">
        <v>1626</v>
      </c>
      <c r="B42" s="1692" t="s">
        <v>2749</v>
      </c>
      <c r="C42" s="1692" t="s">
        <v>22</v>
      </c>
      <c r="D42" s="1692" t="s">
        <v>2750</v>
      </c>
      <c r="E42" s="1692" t="s">
        <v>2751</v>
      </c>
      <c r="F42" s="1692" t="s">
        <v>22</v>
      </c>
      <c r="G42" s="1692" t="s">
        <v>22</v>
      </c>
      <c r="H42" s="1692" t="s">
        <v>22</v>
      </c>
      <c r="I42" s="1692" t="s">
        <v>22</v>
      </c>
    </row>
    <row customHeight="1" ht="11.25">
      <c r="A43" s="1692" t="s">
        <v>1633</v>
      </c>
      <c r="B43" s="1692" t="s">
        <v>2752</v>
      </c>
      <c r="C43" s="1692" t="s">
        <v>22</v>
      </c>
      <c r="D43" s="1692" t="s">
        <v>2750</v>
      </c>
      <c r="E43" s="1692" t="s">
        <v>2751</v>
      </c>
      <c r="F43" s="1692" t="s">
        <v>22</v>
      </c>
      <c r="G43" s="1692" t="s">
        <v>22</v>
      </c>
      <c r="H43" s="1692" t="s">
        <v>22</v>
      </c>
      <c r="I43" s="1692" t="s">
        <v>22</v>
      </c>
    </row>
    <row customHeight="1" ht="11.25">
      <c r="A44" s="1692" t="s">
        <v>1642</v>
      </c>
      <c r="B44" s="1692" t="s">
        <v>2753</v>
      </c>
      <c r="C44" s="1692" t="s">
        <v>22</v>
      </c>
      <c r="D44" s="1692" t="s">
        <v>2706</v>
      </c>
      <c r="E44" s="1692" t="s">
        <v>2754</v>
      </c>
      <c r="F44" s="1692" t="s">
        <v>22</v>
      </c>
      <c r="G44" s="1692" t="s">
        <v>22</v>
      </c>
      <c r="H44" s="1692" t="s">
        <v>22</v>
      </c>
      <c r="I44" s="1692" t="s">
        <v>22</v>
      </c>
    </row>
    <row customHeight="1" ht="11.25">
      <c r="A45" s="1692" t="s">
        <v>1647</v>
      </c>
      <c r="B45" s="1692" t="s">
        <v>2755</v>
      </c>
      <c r="C45" s="1692" t="s">
        <v>22</v>
      </c>
      <c r="D45" s="1692" t="s">
        <v>2756</v>
      </c>
      <c r="E45" s="1692" t="s">
        <v>2754</v>
      </c>
      <c r="F45" s="1692" t="s">
        <v>22</v>
      </c>
      <c r="G45" s="1692" t="s">
        <v>22</v>
      </c>
      <c r="H45" s="1692" t="s">
        <v>22</v>
      </c>
      <c r="I45" s="1692" t="s">
        <v>22</v>
      </c>
    </row>
    <row customHeight="1" ht="11.25">
      <c r="A46" s="1692" t="s">
        <v>1650</v>
      </c>
      <c r="B46" s="1692" t="s">
        <v>2757</v>
      </c>
      <c r="C46" s="1692" t="s">
        <v>22</v>
      </c>
      <c r="D46" s="1692" t="s">
        <v>2758</v>
      </c>
      <c r="E46" s="1692" t="s">
        <v>2690</v>
      </c>
      <c r="F46" s="1692" t="s">
        <v>22</v>
      </c>
      <c r="G46" s="1692" t="s">
        <v>22</v>
      </c>
      <c r="H46" s="1692" t="s">
        <v>22</v>
      </c>
      <c r="I46" s="1692" t="s">
        <v>22</v>
      </c>
    </row>
    <row customHeight="1" ht="11.25">
      <c r="A47" s="1692" t="s">
        <v>1656</v>
      </c>
      <c r="B47" s="1692" t="s">
        <v>2759</v>
      </c>
      <c r="C47" s="1692" t="s">
        <v>22</v>
      </c>
      <c r="D47" s="1692" t="s">
        <v>2760</v>
      </c>
      <c r="E47" s="1692" t="s">
        <v>2761</v>
      </c>
      <c r="F47" s="1692" t="s">
        <v>22</v>
      </c>
      <c r="G47" s="1692" t="s">
        <v>22</v>
      </c>
      <c r="H47" s="1692" t="s">
        <v>22</v>
      </c>
      <c r="I47" s="1692" t="s">
        <v>22</v>
      </c>
    </row>
    <row customHeight="1" ht="11.25">
      <c r="A48" s="1692" t="s">
        <v>1661</v>
      </c>
      <c r="B48" s="1692" t="s">
        <v>2762</v>
      </c>
      <c r="C48" s="1692" t="s">
        <v>22</v>
      </c>
      <c r="D48" s="1692" t="s">
        <v>2718</v>
      </c>
      <c r="E48" s="1692" t="s">
        <v>2731</v>
      </c>
      <c r="F48" s="1692" t="s">
        <v>22</v>
      </c>
      <c r="G48" s="1692" t="s">
        <v>22</v>
      </c>
      <c r="H48" s="1692" t="s">
        <v>22</v>
      </c>
      <c r="I48" s="1692" t="s">
        <v>22</v>
      </c>
    </row>
    <row customHeight="1" ht="11.25">
      <c r="A49" s="1692" t="s">
        <v>1664</v>
      </c>
      <c r="B49" s="1692" t="s">
        <v>2763</v>
      </c>
      <c r="C49" s="1692" t="s">
        <v>22</v>
      </c>
      <c r="D49" s="1692" t="s">
        <v>2694</v>
      </c>
      <c r="E49" s="1692" t="s">
        <v>2703</v>
      </c>
      <c r="F49" s="1692" t="s">
        <v>22</v>
      </c>
      <c r="G49" s="1692" t="s">
        <v>22</v>
      </c>
      <c r="H49" s="1692" t="s">
        <v>22</v>
      </c>
      <c r="I49" s="1692" t="s">
        <v>22</v>
      </c>
    </row>
    <row customHeight="1" ht="11.25">
      <c r="A50" s="1692" t="s">
        <v>1668</v>
      </c>
      <c r="B50" s="1692" t="s">
        <v>2764</v>
      </c>
      <c r="C50" s="1692" t="s">
        <v>22</v>
      </c>
      <c r="D50" s="1692" t="s">
        <v>2706</v>
      </c>
      <c r="E50" s="1692" t="s">
        <v>2715</v>
      </c>
      <c r="F50" s="1692" t="s">
        <v>22</v>
      </c>
      <c r="G50" s="1692" t="s">
        <v>22</v>
      </c>
      <c r="H50" s="1692" t="s">
        <v>22</v>
      </c>
      <c r="I50"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F7368-50D8-5B77-A7C8-2384233E0B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97C98-A048-CD7B-E798-50479CA673A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customHeight="1" ht="14.25" hidden="1">
      <c r="AT2" s="448">
        <v>0</v>
      </c>
    </row>
    <row s="1614" customFormat="1" customHeight="1" ht="5.25">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"Аэропорт Мурманск"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customHeight="1" ht="46.199999999999996">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BBE01-C087-B066-DCCF-7849D163D40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2765</v>
      </c>
    </row>
    <row customHeight="1" ht="11.25">
      <c r="A2" s="184" t="s">
        <v>98</v>
      </c>
      <c r="B2" s="184" t="s">
        <v>2766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70E47-8618-73ED-B668-3180D10CF4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2767</v>
      </c>
      <c r="B1" s="836" t="s">
        <v>2768</v>
      </c>
    </row>
    <row customHeight="1" ht="11.25">
      <c r="A2" s="836">
        <v>4213775</v>
      </c>
      <c r="B2" s="836" t="s">
        <v>1221</v>
      </c>
    </row>
    <row customHeight="1" ht="11.25">
      <c r="A3" s="836">
        <v>4213784</v>
      </c>
      <c r="B3" s="836" t="s">
        <v>1254</v>
      </c>
    </row>
    <row customHeight="1" ht="11.25">
      <c r="A4" s="836">
        <v>4213781</v>
      </c>
      <c r="B4" s="836" t="s">
        <v>1247</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1388</v>
      </c>
    </row>
    <row customHeight="1" ht="11.25">
      <c r="A10" s="836">
        <v>4213783</v>
      </c>
      <c r="B10" s="836" t="s">
        <v>1403</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AB1C8-9A03-8472-A52E-5A1067D969F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2767</v>
      </c>
      <c r="B1" s="836" t="s">
        <v>2769</v>
      </c>
    </row>
    <row customHeight="1" ht="11.25">
      <c r="A2" s="836" t="s">
        <v>119</v>
      </c>
      <c r="B2" s="836" t="s">
        <v>1500</v>
      </c>
    </row>
    <row customHeight="1" ht="11.25">
      <c r="A3" s="836" t="s">
        <v>2770</v>
      </c>
      <c r="B3" s="836" t="s">
        <v>1510</v>
      </c>
    </row>
    <row customHeight="1" ht="11.25">
      <c r="A4" s="836" t="s">
        <v>2771</v>
      </c>
      <c r="B4" s="836" t="s">
        <v>1519</v>
      </c>
    </row>
    <row customHeight="1" ht="11.25">
      <c r="A5" s="836" t="s">
        <v>2772</v>
      </c>
      <c r="B5" s="836" t="s">
        <v>1528</v>
      </c>
    </row>
    <row customHeight="1" ht="11.25">
      <c r="A6" s="836" t="s">
        <v>2773</v>
      </c>
      <c r="B6" s="836" t="s">
        <v>1534</v>
      </c>
    </row>
    <row customHeight="1" ht="11.25">
      <c r="A7" s="836" t="s">
        <v>2774</v>
      </c>
      <c r="B7" s="836" t="s">
        <v>1542</v>
      </c>
    </row>
    <row customHeight="1" ht="11.25">
      <c r="A8" s="836" t="s">
        <v>2775</v>
      </c>
      <c r="B8" s="836" t="s">
        <v>1549</v>
      </c>
    </row>
    <row customHeight="1" ht="11.25">
      <c r="A9" s="836" t="s">
        <v>2776</v>
      </c>
      <c r="B9" s="836" t="s">
        <v>1555</v>
      </c>
    </row>
    <row customHeight="1" ht="11.25">
      <c r="A10" s="836" t="s">
        <v>2777</v>
      </c>
      <c r="B10" s="836" t="s">
        <v>1559</v>
      </c>
    </row>
    <row customHeight="1" ht="11.25">
      <c r="A11" s="836" t="s">
        <v>2778</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7BDB8-CCA8-9AC8-6D0F-680225587678}" mc:Ignorable="x14ac xr xr2 xr3">
  <sheetPr>
    <tabColor rgb="FFFFCC99"/>
  </sheetPr>
  <dimension ref="A1:G37"/>
  <sheetViews>
    <sheetView topLeftCell="A1" showGridLines="0" workbookViewId="0">
      <selection activeCell="A1" sqref="A1"/>
    </sheetView>
  </sheetViews>
  <sheetFormatPr customHeight="1" defaultRowHeight="11.25"/>
  <sheetData>
    <row customHeight="1" ht="11.25">
      <c r="A1" s="374" t="s">
        <v>2597</v>
      </c>
      <c r="B1" s="374" t="s">
        <v>2598</v>
      </c>
      <c r="C1" s="374" t="s">
        <v>2599</v>
      </c>
      <c r="D1" s="374" t="s">
        <v>2600</v>
      </c>
      <c r="E1" s="0" t="s">
        <v>2601</v>
      </c>
      <c r="F1" s="0" t="s">
        <v>2602</v>
      </c>
      <c r="G1" s="0" t="s">
        <v>2603</v>
      </c>
    </row>
    <row customHeight="1" ht="11.25">
      <c r="A2" s="0" t="s">
        <v>16</v>
      </c>
      <c r="B2" s="0" t="s">
        <v>2604</v>
      </c>
      <c r="C2" s="0" t="s">
        <v>2605</v>
      </c>
      <c r="D2" s="0" t="s">
        <v>2604</v>
      </c>
      <c r="E2" s="0" t="s">
        <v>2605</v>
      </c>
      <c r="F2" s="0" t="s">
        <v>2606</v>
      </c>
      <c r="G2" s="0" t="s">
        <v>110</v>
      </c>
    </row>
    <row customHeight="1" ht="11.25">
      <c r="A3" s="0" t="s">
        <v>16</v>
      </c>
      <c r="B3" s="0" t="s">
        <v>2607</v>
      </c>
      <c r="C3" s="0" t="s">
        <v>2608</v>
      </c>
      <c r="D3" s="0" t="s">
        <v>2607</v>
      </c>
      <c r="E3" s="0" t="s">
        <v>2608</v>
      </c>
      <c r="F3" s="0" t="s">
        <v>2606</v>
      </c>
      <c r="G3" s="0" t="s">
        <v>111</v>
      </c>
    </row>
    <row customHeight="1" ht="11.25">
      <c r="A4" s="0" t="s">
        <v>16</v>
      </c>
      <c r="B4" s="0" t="s">
        <v>2609</v>
      </c>
      <c r="C4" s="0" t="s">
        <v>2610</v>
      </c>
      <c r="D4" s="0" t="s">
        <v>2609</v>
      </c>
      <c r="E4" s="0" t="s">
        <v>2610</v>
      </c>
      <c r="F4" s="0" t="s">
        <v>2606</v>
      </c>
      <c r="G4" s="0" t="s">
        <v>90</v>
      </c>
    </row>
    <row customHeight="1" ht="11.25">
      <c r="A5" s="0" t="s">
        <v>16</v>
      </c>
      <c r="B5" s="0" t="s">
        <v>2611</v>
      </c>
      <c r="C5" s="0" t="s">
        <v>2612</v>
      </c>
      <c r="D5" s="0" t="s">
        <v>2611</v>
      </c>
      <c r="E5" s="0" t="s">
        <v>2612</v>
      </c>
      <c r="F5" s="0" t="s">
        <v>2606</v>
      </c>
      <c r="G5" s="0" t="s">
        <v>91</v>
      </c>
    </row>
    <row customHeight="1" ht="11.25">
      <c r="A6" s="0" t="s">
        <v>16</v>
      </c>
      <c r="B6" s="0" t="s">
        <v>2613</v>
      </c>
      <c r="C6" s="0" t="s">
        <v>2614</v>
      </c>
      <c r="D6" s="0" t="s">
        <v>2613</v>
      </c>
      <c r="E6" s="0" t="s">
        <v>2614</v>
      </c>
      <c r="F6" s="0" t="s">
        <v>2606</v>
      </c>
      <c r="G6" s="0" t="s">
        <v>112</v>
      </c>
    </row>
    <row customHeight="1" ht="11.25">
      <c r="A7" s="0" t="s">
        <v>16</v>
      </c>
      <c r="B7" s="0" t="s">
        <v>2615</v>
      </c>
      <c r="C7" s="0" t="s">
        <v>2616</v>
      </c>
      <c r="D7" s="0" t="s">
        <v>2617</v>
      </c>
      <c r="E7" s="0" t="s">
        <v>2618</v>
      </c>
      <c r="F7" s="0" t="s">
        <v>2619</v>
      </c>
      <c r="G7" s="0" t="s">
        <v>92</v>
      </c>
    </row>
    <row customHeight="1" ht="11.25">
      <c r="A8" s="0" t="s">
        <v>16</v>
      </c>
      <c r="B8" s="0" t="s">
        <v>2615</v>
      </c>
      <c r="C8" s="0" t="s">
        <v>2616</v>
      </c>
      <c r="D8" s="0" t="s">
        <v>2620</v>
      </c>
      <c r="E8" s="0" t="s">
        <v>2621</v>
      </c>
      <c r="F8" s="0" t="s">
        <v>2622</v>
      </c>
      <c r="G8" s="0" t="s">
        <v>93</v>
      </c>
    </row>
    <row customHeight="1" ht="11.25">
      <c r="A9" s="0" t="s">
        <v>16</v>
      </c>
      <c r="B9" s="0" t="s">
        <v>2615</v>
      </c>
      <c r="C9" s="0" t="s">
        <v>2616</v>
      </c>
      <c r="D9" s="0" t="s">
        <v>2623</v>
      </c>
      <c r="E9" s="0" t="s">
        <v>2624</v>
      </c>
      <c r="F9" s="0" t="s">
        <v>2619</v>
      </c>
      <c r="G9" s="0" t="s">
        <v>113</v>
      </c>
    </row>
    <row customHeight="1" ht="11.25">
      <c r="A10" s="0" t="s">
        <v>16</v>
      </c>
      <c r="B10" s="0" t="s">
        <v>2615</v>
      </c>
      <c r="C10" s="0" t="s">
        <v>2616</v>
      </c>
      <c r="D10" s="0" t="s">
        <v>2615</v>
      </c>
      <c r="E10" s="0" t="s">
        <v>2616</v>
      </c>
      <c r="F10" s="0" t="s">
        <v>2625</v>
      </c>
      <c r="G10" s="0" t="s">
        <v>150</v>
      </c>
    </row>
    <row customHeight="1" ht="11.25">
      <c r="A11" s="0" t="s">
        <v>16</v>
      </c>
      <c r="B11" s="0" t="s">
        <v>2615</v>
      </c>
      <c r="C11" s="0" t="s">
        <v>2616</v>
      </c>
      <c r="D11" s="0" t="s">
        <v>2626</v>
      </c>
      <c r="E11" s="0" t="s">
        <v>2627</v>
      </c>
      <c r="F11" s="0" t="s">
        <v>2628</v>
      </c>
      <c r="G11" s="0" t="s">
        <v>151</v>
      </c>
    </row>
    <row customHeight="1" ht="11.25">
      <c r="A12" s="0" t="s">
        <v>16</v>
      </c>
      <c r="B12" s="0" t="s">
        <v>2629</v>
      </c>
      <c r="C12" s="0" t="s">
        <v>2630</v>
      </c>
      <c r="D12" s="0" t="s">
        <v>2629</v>
      </c>
      <c r="E12" s="0" t="s">
        <v>2630</v>
      </c>
      <c r="F12" s="0" t="s">
        <v>2631</v>
      </c>
      <c r="G12" s="0" t="s">
        <v>152</v>
      </c>
    </row>
    <row customHeight="1" ht="11.25">
      <c r="A13" s="0" t="s">
        <v>16</v>
      </c>
      <c r="B13" s="0" t="s">
        <v>100</v>
      </c>
      <c r="C13" s="0" t="s">
        <v>2632</v>
      </c>
      <c r="D13" s="0" t="s">
        <v>100</v>
      </c>
      <c r="E13" s="0" t="s">
        <v>2632</v>
      </c>
      <c r="F13" s="0" t="s">
        <v>2625</v>
      </c>
      <c r="G13" s="0" t="s">
        <v>153</v>
      </c>
    </row>
    <row customHeight="1" ht="11.25">
      <c r="A14" s="0" t="s">
        <v>16</v>
      </c>
      <c r="B14" s="0" t="s">
        <v>100</v>
      </c>
      <c r="C14" s="0" t="s">
        <v>2632</v>
      </c>
      <c r="D14" s="0" t="s">
        <v>2633</v>
      </c>
      <c r="E14" s="0" t="s">
        <v>2634</v>
      </c>
      <c r="F14" s="0" t="s">
        <v>2619</v>
      </c>
      <c r="G14" s="0" t="s">
        <v>154</v>
      </c>
    </row>
    <row customHeight="1" ht="11.25">
      <c r="A15" s="0" t="s">
        <v>16</v>
      </c>
      <c r="B15" s="0" t="s">
        <v>100</v>
      </c>
      <c r="C15" s="0" t="s">
        <v>2632</v>
      </c>
      <c r="D15" s="0" t="s">
        <v>2635</v>
      </c>
      <c r="E15" s="0" t="s">
        <v>2636</v>
      </c>
      <c r="F15" s="0" t="s">
        <v>2628</v>
      </c>
      <c r="G15" s="0" t="s">
        <v>155</v>
      </c>
    </row>
    <row customHeight="1" ht="11.25">
      <c r="A16" s="0" t="s">
        <v>16</v>
      </c>
      <c r="B16" s="0" t="s">
        <v>100</v>
      </c>
      <c r="C16" s="0" t="s">
        <v>2632</v>
      </c>
      <c r="D16" s="0" t="s">
        <v>2637</v>
      </c>
      <c r="E16" s="0" t="s">
        <v>2638</v>
      </c>
      <c r="F16" s="0" t="s">
        <v>2628</v>
      </c>
      <c r="G16" s="0" t="s">
        <v>1463</v>
      </c>
    </row>
    <row customHeight="1" ht="11.25">
      <c r="A17" s="0" t="s">
        <v>16</v>
      </c>
      <c r="B17" s="0" t="s">
        <v>100</v>
      </c>
      <c r="C17" s="0" t="s">
        <v>2632</v>
      </c>
      <c r="D17" s="0" t="s">
        <v>101</v>
      </c>
      <c r="E17" s="0" t="s">
        <v>102</v>
      </c>
      <c r="F17" s="0" t="s">
        <v>2628</v>
      </c>
      <c r="G17" s="0" t="s">
        <v>99</v>
      </c>
    </row>
    <row customHeight="1" ht="11.25">
      <c r="A18" s="0" t="s">
        <v>16</v>
      </c>
      <c r="B18" s="0" t="s">
        <v>100</v>
      </c>
      <c r="C18" s="0" t="s">
        <v>2632</v>
      </c>
      <c r="D18" s="0" t="s">
        <v>2639</v>
      </c>
      <c r="E18" s="0" t="s">
        <v>2640</v>
      </c>
      <c r="F18" s="0" t="s">
        <v>2628</v>
      </c>
      <c r="G18" s="0" t="s">
        <v>1480</v>
      </c>
    </row>
    <row customHeight="1" ht="11.25">
      <c r="A19" s="0" t="s">
        <v>16</v>
      </c>
      <c r="B19" s="0" t="s">
        <v>100</v>
      </c>
      <c r="C19" s="0" t="s">
        <v>2632</v>
      </c>
      <c r="D19" s="0" t="s">
        <v>2641</v>
      </c>
      <c r="E19" s="0" t="s">
        <v>2642</v>
      </c>
      <c r="F19" s="0" t="s">
        <v>2619</v>
      </c>
      <c r="G19" s="0" t="s">
        <v>1494</v>
      </c>
    </row>
    <row customHeight="1" ht="11.25">
      <c r="A20" s="0" t="s">
        <v>16</v>
      </c>
      <c r="B20" s="0" t="s">
        <v>100</v>
      </c>
      <c r="C20" s="0" t="s">
        <v>2632</v>
      </c>
      <c r="D20" s="0" t="s">
        <v>2643</v>
      </c>
      <c r="E20" s="0" t="s">
        <v>2644</v>
      </c>
      <c r="F20" s="0" t="s">
        <v>2619</v>
      </c>
      <c r="G20" s="0" t="s">
        <v>1506</v>
      </c>
    </row>
    <row customHeight="1" ht="11.25">
      <c r="A21" s="0" t="s">
        <v>16</v>
      </c>
      <c r="B21" s="0" t="s">
        <v>100</v>
      </c>
      <c r="C21" s="0" t="s">
        <v>2632</v>
      </c>
      <c r="D21" s="0" t="s">
        <v>2645</v>
      </c>
      <c r="E21" s="0" t="s">
        <v>2646</v>
      </c>
      <c r="F21" s="0" t="s">
        <v>2619</v>
      </c>
      <c r="G21" s="0" t="s">
        <v>1515</v>
      </c>
    </row>
    <row customHeight="1" ht="11.25">
      <c r="A22" s="0" t="s">
        <v>16</v>
      </c>
      <c r="B22" s="0" t="s">
        <v>100</v>
      </c>
      <c r="C22" s="0" t="s">
        <v>2632</v>
      </c>
      <c r="D22" s="0" t="s">
        <v>2647</v>
      </c>
      <c r="E22" s="0" t="s">
        <v>2648</v>
      </c>
      <c r="F22" s="0" t="s">
        <v>2622</v>
      </c>
      <c r="G22" s="0" t="s">
        <v>1531</v>
      </c>
    </row>
    <row customHeight="1" ht="11.25">
      <c r="A23" s="0" t="s">
        <v>16</v>
      </c>
      <c r="B23" s="0" t="s">
        <v>100</v>
      </c>
      <c r="C23" s="0" t="s">
        <v>2632</v>
      </c>
      <c r="D23" s="0" t="s">
        <v>2649</v>
      </c>
      <c r="E23" s="0" t="s">
        <v>2650</v>
      </c>
      <c r="F23" s="0" t="s">
        <v>2628</v>
      </c>
      <c r="G23" s="0" t="s">
        <v>1538</v>
      </c>
    </row>
    <row customHeight="1" ht="11.25">
      <c r="A24" s="0" t="s">
        <v>16</v>
      </c>
      <c r="B24" s="0" t="s">
        <v>100</v>
      </c>
      <c r="C24" s="0" t="s">
        <v>2632</v>
      </c>
      <c r="D24" s="0" t="s">
        <v>2651</v>
      </c>
      <c r="E24" s="0" t="s">
        <v>2652</v>
      </c>
      <c r="F24" s="0" t="s">
        <v>2619</v>
      </c>
      <c r="G24" s="0" t="s">
        <v>1546</v>
      </c>
    </row>
    <row customHeight="1" ht="11.25">
      <c r="A25" s="0" t="s">
        <v>16</v>
      </c>
      <c r="B25" s="0" t="s">
        <v>2653</v>
      </c>
      <c r="C25" s="0" t="s">
        <v>2654</v>
      </c>
      <c r="D25" s="0" t="s">
        <v>2653</v>
      </c>
      <c r="E25" s="0" t="s">
        <v>2654</v>
      </c>
      <c r="F25" s="0" t="s">
        <v>2625</v>
      </c>
      <c r="G25" s="0" t="s">
        <v>1553</v>
      </c>
    </row>
    <row customHeight="1" ht="11.25">
      <c r="A26" s="0" t="s">
        <v>16</v>
      </c>
      <c r="B26" s="0" t="s">
        <v>2653</v>
      </c>
      <c r="C26" s="0" t="s">
        <v>2654</v>
      </c>
      <c r="D26" s="0" t="s">
        <v>2655</v>
      </c>
      <c r="E26" s="0" t="s">
        <v>2656</v>
      </c>
      <c r="F26" s="0" t="s">
        <v>2628</v>
      </c>
      <c r="G26" s="0" t="s">
        <v>1557</v>
      </c>
    </row>
    <row customHeight="1" ht="11.25">
      <c r="A27" s="0" t="s">
        <v>16</v>
      </c>
      <c r="B27" s="0" t="s">
        <v>2653</v>
      </c>
      <c r="C27" s="0" t="s">
        <v>2654</v>
      </c>
      <c r="D27" s="0" t="s">
        <v>2657</v>
      </c>
      <c r="E27" s="0" t="s">
        <v>2658</v>
      </c>
      <c r="F27" s="0" t="s">
        <v>2619</v>
      </c>
      <c r="G27" s="0" t="s">
        <v>1562</v>
      </c>
    </row>
    <row customHeight="1" ht="11.25">
      <c r="A28" s="0" t="s">
        <v>16</v>
      </c>
      <c r="B28" s="0" t="s">
        <v>2659</v>
      </c>
      <c r="C28" s="0" t="s">
        <v>2660</v>
      </c>
      <c r="D28" s="0" t="s">
        <v>2659</v>
      </c>
      <c r="E28" s="0" t="s">
        <v>2660</v>
      </c>
      <c r="F28" s="0" t="s">
        <v>2631</v>
      </c>
      <c r="G28" s="0" t="s">
        <v>1570</v>
      </c>
    </row>
    <row customHeight="1" ht="11.25">
      <c r="A29" s="0" t="s">
        <v>16</v>
      </c>
      <c r="B29" s="0" t="s">
        <v>2661</v>
      </c>
      <c r="C29" s="0" t="s">
        <v>2662</v>
      </c>
      <c r="D29" s="0" t="s">
        <v>2663</v>
      </c>
      <c r="E29" s="0" t="s">
        <v>2664</v>
      </c>
      <c r="F29" s="0" t="s">
        <v>2619</v>
      </c>
      <c r="G29" s="0" t="s">
        <v>1572</v>
      </c>
    </row>
    <row customHeight="1" ht="11.25">
      <c r="A30" s="0" t="s">
        <v>16</v>
      </c>
      <c r="B30" s="0" t="s">
        <v>2661</v>
      </c>
      <c r="C30" s="0" t="s">
        <v>2662</v>
      </c>
      <c r="D30" s="0" t="s">
        <v>2665</v>
      </c>
      <c r="E30" s="0" t="s">
        <v>2666</v>
      </c>
      <c r="F30" s="0" t="s">
        <v>2628</v>
      </c>
      <c r="G30" s="0" t="s">
        <v>1575</v>
      </c>
    </row>
    <row customHeight="1" ht="11.25">
      <c r="A31" s="0" t="s">
        <v>16</v>
      </c>
      <c r="B31" s="0" t="s">
        <v>2661</v>
      </c>
      <c r="C31" s="0" t="s">
        <v>2662</v>
      </c>
      <c r="D31" s="0" t="s">
        <v>2661</v>
      </c>
      <c r="E31" s="0" t="s">
        <v>2662</v>
      </c>
      <c r="F31" s="0" t="s">
        <v>2625</v>
      </c>
      <c r="G31" s="0" t="s">
        <v>1581</v>
      </c>
    </row>
    <row customHeight="1" ht="11.25">
      <c r="A32" s="0" t="s">
        <v>16</v>
      </c>
      <c r="B32" s="0" t="s">
        <v>2667</v>
      </c>
      <c r="C32" s="0" t="s">
        <v>2668</v>
      </c>
      <c r="D32" s="0" t="s">
        <v>2667</v>
      </c>
      <c r="E32" s="0" t="s">
        <v>2668</v>
      </c>
      <c r="F32" s="0" t="s">
        <v>2631</v>
      </c>
      <c r="G32" s="0" t="s">
        <v>1583</v>
      </c>
    </row>
    <row customHeight="1" ht="11.25">
      <c r="A33" s="0" t="s">
        <v>16</v>
      </c>
      <c r="B33" s="0" t="s">
        <v>2669</v>
      </c>
      <c r="C33" s="0" t="s">
        <v>2670</v>
      </c>
      <c r="D33" s="0" t="s">
        <v>2669</v>
      </c>
      <c r="E33" s="0" t="s">
        <v>2670</v>
      </c>
      <c r="F33" s="0" t="s">
        <v>2631</v>
      </c>
      <c r="G33" s="0" t="s">
        <v>1585</v>
      </c>
    </row>
    <row customHeight="1" ht="11.25">
      <c r="A34" s="0" t="s">
        <v>16</v>
      </c>
      <c r="B34" s="0" t="s">
        <v>2671</v>
      </c>
      <c r="C34" s="0" t="s">
        <v>2672</v>
      </c>
      <c r="D34" s="0" t="s">
        <v>2671</v>
      </c>
      <c r="E34" s="0" t="s">
        <v>2672</v>
      </c>
      <c r="F34" s="0" t="s">
        <v>2631</v>
      </c>
      <c r="G34" s="0" t="s">
        <v>1587</v>
      </c>
    </row>
    <row customHeight="1" ht="11.25">
      <c r="A35" s="0" t="s">
        <v>16</v>
      </c>
      <c r="B35" s="0" t="s">
        <v>2673</v>
      </c>
      <c r="C35" s="0" t="s">
        <v>2674</v>
      </c>
      <c r="D35" s="0" t="s">
        <v>2673</v>
      </c>
      <c r="E35" s="0" t="s">
        <v>2674</v>
      </c>
      <c r="F35" s="0" t="s">
        <v>2631</v>
      </c>
      <c r="G35" s="0" t="s">
        <v>1592</v>
      </c>
    </row>
    <row customHeight="1" ht="11.25">
      <c r="A36" s="0" t="s">
        <v>16</v>
      </c>
      <c r="B36" s="0" t="s">
        <v>2675</v>
      </c>
      <c r="C36" s="0" t="s">
        <v>2676</v>
      </c>
      <c r="D36" s="0" t="s">
        <v>2675</v>
      </c>
      <c r="E36" s="0" t="s">
        <v>2676</v>
      </c>
      <c r="F36" s="0" t="s">
        <v>2631</v>
      </c>
      <c r="G36" s="0" t="s">
        <v>1597</v>
      </c>
    </row>
    <row customHeight="1" ht="11.25">
      <c r="A37" s="0" t="s">
        <v>16</v>
      </c>
      <c r="B37" s="0" t="s">
        <v>2677</v>
      </c>
      <c r="C37" s="0" t="s">
        <v>2678</v>
      </c>
      <c r="D37" s="0" t="s">
        <v>2677</v>
      </c>
      <c r="E37" s="0" t="s">
        <v>2678</v>
      </c>
      <c r="F37" s="0" t="s">
        <v>2606</v>
      </c>
      <c r="G37" s="0" t="s">
        <v>1601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184C5-7758-41E3-E3B8-171B06ED307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2779</v>
      </c>
      <c r="B1" s="836" t="s">
        <v>2780</v>
      </c>
      <c r="C1" s="836" t="s">
        <v>1166</v>
      </c>
    </row>
    <row customHeight="1" ht="11.25">
      <c r="A2" s="836">
        <v>4189678</v>
      </c>
      <c r="B2" s="836" t="s">
        <v>2781</v>
      </c>
      <c r="C2" s="836" t="s">
        <v>2782</v>
      </c>
    </row>
    <row customHeight="1" ht="11.25">
      <c r="A3" s="836">
        <v>4190415</v>
      </c>
      <c r="B3" s="836" t="s">
        <v>2783</v>
      </c>
      <c r="C3" s="836" t="s">
        <v>2782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A87E8-E472-AF48-1E64-C398921092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2784</v>
      </c>
      <c r="B1" s="164" t="s">
        <v>2785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30EC1-7A98-D86D-E684-83201543A49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2786</v>
      </c>
      <c r="B1" s="0" t="b">
        <v>1</v>
      </c>
    </row>
    <row customHeight="1" ht="11.25">
      <c r="A2" s="0" t="s">
        <v>2787</v>
      </c>
      <c r="B2" s="0" t="b">
        <v>0</v>
      </c>
    </row>
    <row customHeight="1" ht="11.25">
      <c r="A3" s="0" t="s">
        <v>2788</v>
      </c>
      <c r="B3" s="0" t="b">
        <v>1</v>
      </c>
    </row>
    <row customHeight="1" ht="11.25">
      <c r="A4" s="0" t="s">
        <v>2789</v>
      </c>
      <c r="B4" s="0" t="b">
        <v>0</v>
      </c>
    </row>
    <row customHeight="1" ht="11.25">
      <c r="A5" s="0" t="s">
        <v>2790</v>
      </c>
      <c r="B5" s="0" t="b">
        <v>0</v>
      </c>
    </row>
    <row customHeight="1" ht="11.25">
      <c r="A6" s="0" t="s">
        <v>2791</v>
      </c>
      <c r="B6" s="0" t="b">
        <v>0</v>
      </c>
    </row>
    <row customHeight="1" ht="11.25">
      <c r="A7" s="0" t="s">
        <v>2792</v>
      </c>
      <c r="B7" s="0" t="b">
        <v>0</v>
      </c>
    </row>
    <row customHeight="1" ht="11.25">
      <c r="A8" s="0" t="s">
        <v>2793</v>
      </c>
      <c r="B8" s="0" t="b">
        <v>0</v>
      </c>
    </row>
    <row customHeight="1" ht="11.25">
      <c r="A9" s="0" t="s">
        <v>2794</v>
      </c>
      <c r="B9" s="0" t="b">
        <v>0</v>
      </c>
    </row>
    <row customHeight="1" ht="11.25">
      <c r="A10" s="0" t="s">
        <v>2795</v>
      </c>
      <c r="B10" s="0" t="b">
        <v>0</v>
      </c>
    </row>
    <row customHeight="1" ht="11.25">
      <c r="A11" s="0" t="s">
        <v>2796</v>
      </c>
      <c r="B11" s="0" t="b">
        <v>1</v>
      </c>
    </row>
    <row customHeight="1" ht="11.25">
      <c r="A12" s="0" t="s">
        <v>2797</v>
      </c>
      <c r="B12" s="0" t="b">
        <v>0</v>
      </c>
    </row>
    <row customHeight="1" ht="11.25">
      <c r="A13" s="0" t="s">
        <v>2798</v>
      </c>
      <c r="B13" s="0" t="b">
        <v>0</v>
      </c>
    </row>
    <row customHeight="1" ht="11.25">
      <c r="A14" s="0" t="s">
        <v>2799</v>
      </c>
      <c r="B14" s="0" t="b">
        <v>0</v>
      </c>
    </row>
    <row customHeight="1" ht="11.25">
      <c r="A15" s="0" t="s">
        <v>2800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B4CD8-59F8-B903-E2F8-E9559CFF12D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E6678-9716-A038-E598-468079B766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2801</v>
      </c>
      <c r="B1" s="68" t="s">
        <v>2802</v>
      </c>
    </row>
    <row customHeight="1" ht="11.25">
      <c r="A2" s="65" t="s">
        <v>2803</v>
      </c>
      <c r="B2" s="65" t="s">
        <v>2804</v>
      </c>
    </row>
    <row customHeight="1" ht="11.25">
      <c r="A3" s="65" t="s">
        <v>2805</v>
      </c>
      <c r="B3" s="65" t="s">
        <v>2806</v>
      </c>
    </row>
    <row customHeight="1" ht="11.25">
      <c r="A4" s="65" t="s">
        <v>2807</v>
      </c>
      <c r="B4" s="65" t="s">
        <v>2808</v>
      </c>
    </row>
    <row customHeight="1" ht="11.25">
      <c r="A5" s="65" t="s">
        <v>2809</v>
      </c>
      <c r="B5" s="65" t="s">
        <v>2810</v>
      </c>
    </row>
    <row customHeight="1" ht="11.25">
      <c r="A6" s="65" t="s">
        <v>2811</v>
      </c>
      <c r="B6" s="65" t="s">
        <v>2812</v>
      </c>
    </row>
    <row customHeight="1" ht="11.25">
      <c r="A7" s="65" t="s">
        <v>2813</v>
      </c>
      <c r="B7" s="65" t="s">
        <v>2814</v>
      </c>
    </row>
    <row customHeight="1" ht="11.25">
      <c r="A8" s="65" t="s">
        <v>2815</v>
      </c>
      <c r="B8" s="65" t="s">
        <v>2816</v>
      </c>
    </row>
    <row customHeight="1" ht="11.25">
      <c r="A9" s="65" t="s">
        <v>2817</v>
      </c>
      <c r="B9" s="65" t="s">
        <v>2818</v>
      </c>
    </row>
    <row customHeight="1" ht="11.25">
      <c r="A10" s="65" t="s">
        <v>2819</v>
      </c>
      <c r="B10" s="65" t="s">
        <v>2820</v>
      </c>
    </row>
    <row customHeight="1" ht="11.25">
      <c r="A11" s="65" t="s">
        <v>2821</v>
      </c>
      <c r="B11" s="65" t="s">
        <v>2822</v>
      </c>
    </row>
    <row customHeight="1" ht="11.25">
      <c r="A12" s="65" t="s">
        <v>2823</v>
      </c>
      <c r="B12" s="65" t="s">
        <v>2824</v>
      </c>
    </row>
    <row customHeight="1" ht="11.25">
      <c r="A13" s="65" t="s">
        <v>2825</v>
      </c>
      <c r="B13" s="65" t="s">
        <v>2826</v>
      </c>
    </row>
    <row customHeight="1" ht="11.25">
      <c r="A14" s="65" t="s">
        <v>2827</v>
      </c>
      <c r="B14" s="65" t="s">
        <v>2828</v>
      </c>
    </row>
    <row customHeight="1" ht="11.25">
      <c r="A15" s="65" t="s">
        <v>2829</v>
      </c>
      <c r="B15" s="65" t="s">
        <v>2830</v>
      </c>
    </row>
    <row customHeight="1" ht="11.25">
      <c r="A16" s="65" t="s">
        <v>2831</v>
      </c>
      <c r="B16" s="65" t="s">
        <v>2832</v>
      </c>
    </row>
    <row customHeight="1" ht="11.25">
      <c r="A17" s="65" t="s">
        <v>2833</v>
      </c>
      <c r="B17" s="65" t="s">
        <v>2834</v>
      </c>
    </row>
    <row customHeight="1" ht="11.25">
      <c r="A18" s="65" t="s">
        <v>2835</v>
      </c>
      <c r="B18" s="65" t="s">
        <v>2836</v>
      </c>
    </row>
    <row customHeight="1" ht="11.25">
      <c r="A19" s="65" t="s">
        <v>2837</v>
      </c>
      <c r="B19" s="65" t="s">
        <v>2838</v>
      </c>
    </row>
    <row customHeight="1" ht="11.25">
      <c r="A20" s="65" t="s">
        <v>2839</v>
      </c>
      <c r="B20" s="65" t="s">
        <v>2840</v>
      </c>
    </row>
    <row customHeight="1" ht="11.25">
      <c r="A21" s="65" t="s">
        <v>2841</v>
      </c>
      <c r="B21" s="65" t="s">
        <v>2842</v>
      </c>
    </row>
    <row customHeight="1" ht="11.25">
      <c r="A22" s="65" t="s">
        <v>2843</v>
      </c>
      <c r="B22" s="65" t="s">
        <v>2844</v>
      </c>
    </row>
    <row customHeight="1" ht="11.25">
      <c r="A23" s="65" t="s">
        <v>2845</v>
      </c>
      <c r="B23" s="65" t="s">
        <v>2846</v>
      </c>
    </row>
    <row customHeight="1" ht="11.25">
      <c r="A24" s="65" t="s">
        <v>2847</v>
      </c>
      <c r="B24" s="65" t="s">
        <v>2848</v>
      </c>
    </row>
    <row customHeight="1" ht="11.25">
      <c r="A25" s="65" t="s">
        <v>2849</v>
      </c>
      <c r="B25" s="65" t="s">
        <v>2850</v>
      </c>
    </row>
    <row customHeight="1" ht="11.25">
      <c r="A26" s="65" t="s">
        <v>2851</v>
      </c>
      <c r="B26" s="65" t="s">
        <v>2852</v>
      </c>
    </row>
    <row customHeight="1" ht="11.25">
      <c r="A27" s="65" t="s">
        <v>2853</v>
      </c>
      <c r="B27" s="65" t="s">
        <v>2854</v>
      </c>
    </row>
    <row customHeight="1" ht="11.25">
      <c r="A28" s="65" t="s">
        <v>2855</v>
      </c>
      <c r="B28" s="65" t="s">
        <v>2856</v>
      </c>
    </row>
    <row customHeight="1" ht="11.25">
      <c r="A29" s="65" t="s">
        <v>2857</v>
      </c>
      <c r="B29" s="65" t="s">
        <v>2858</v>
      </c>
    </row>
    <row customHeight="1" ht="11.25">
      <c r="A30" s="65" t="s">
        <v>2859</v>
      </c>
      <c r="B30" s="65" t="s">
        <v>2860</v>
      </c>
    </row>
    <row customHeight="1" ht="11.25">
      <c r="A31" s="65" t="s">
        <v>2861</v>
      </c>
      <c r="B31" s="65" t="s">
        <v>2862</v>
      </c>
    </row>
    <row customHeight="1" ht="11.25">
      <c r="A32" s="65" t="s">
        <v>2863</v>
      </c>
      <c r="B32" s="65" t="s">
        <v>2864</v>
      </c>
    </row>
    <row customHeight="1" ht="11.25">
      <c r="A33" s="65" t="s">
        <v>2865</v>
      </c>
      <c r="B33" s="65" t="s">
        <v>2866</v>
      </c>
    </row>
    <row customHeight="1" ht="11.25">
      <c r="A34" s="65" t="s">
        <v>2867</v>
      </c>
      <c r="B34" s="65" t="s">
        <v>2868</v>
      </c>
    </row>
    <row customHeight="1" ht="11.25">
      <c r="A35" s="65" t="s">
        <v>2869</v>
      </c>
      <c r="B35" s="65" t="s">
        <v>2870</v>
      </c>
    </row>
    <row customHeight="1" ht="11.25">
      <c r="A36" s="65" t="s">
        <v>2871</v>
      </c>
      <c r="B36" s="65" t="s">
        <v>2872</v>
      </c>
    </row>
    <row customHeight="1" ht="11.25">
      <c r="A37" s="65" t="s">
        <v>2873</v>
      </c>
      <c r="B37" s="65" t="s">
        <v>2874</v>
      </c>
    </row>
    <row customHeight="1" ht="11.25">
      <c r="A38" s="65" t="s">
        <v>2875</v>
      </c>
      <c r="B38" s="65" t="s">
        <v>2876</v>
      </c>
    </row>
    <row customHeight="1" ht="11.25">
      <c r="A39" s="65" t="s">
        <v>2877</v>
      </c>
      <c r="B39" s="65" t="s">
        <v>2878</v>
      </c>
    </row>
    <row customHeight="1" ht="11.25">
      <c r="A40" s="65" t="s">
        <v>2879</v>
      </c>
      <c r="B40" s="65" t="s">
        <v>2880</v>
      </c>
    </row>
    <row customHeight="1" ht="11.25">
      <c r="A41" s="65" t="s">
        <v>2881</v>
      </c>
      <c r="B41" s="65" t="s">
        <v>2882</v>
      </c>
    </row>
    <row customHeight="1" ht="11.25">
      <c r="A42" s="65" t="s">
        <v>2883</v>
      </c>
      <c r="B42" s="65" t="s">
        <v>2884</v>
      </c>
    </row>
    <row customHeight="1" ht="11.25">
      <c r="A43" s="65" t="s">
        <v>2885</v>
      </c>
      <c r="B43" s="65" t="s">
        <v>2886</v>
      </c>
    </row>
    <row customHeight="1" ht="11.25">
      <c r="A44" s="65" t="s">
        <v>2887</v>
      </c>
      <c r="B44" s="65" t="s">
        <v>2888</v>
      </c>
    </row>
    <row customHeight="1" ht="11.25">
      <c r="A45" s="65" t="s">
        <v>2889</v>
      </c>
      <c r="B45" s="65" t="s">
        <v>2890</v>
      </c>
    </row>
    <row customHeight="1" ht="11.25">
      <c r="A46" s="65" t="s">
        <v>2891</v>
      </c>
      <c r="B46" s="65" t="s">
        <v>2892</v>
      </c>
    </row>
    <row customHeight="1" ht="11.25">
      <c r="A47" s="65" t="s">
        <v>2893</v>
      </c>
      <c r="B47" s="65" t="s">
        <v>2894</v>
      </c>
    </row>
    <row customHeight="1" ht="11.25">
      <c r="A48" s="65" t="s">
        <v>2895</v>
      </c>
      <c r="B48" s="65" t="s">
        <v>2896</v>
      </c>
    </row>
    <row customHeight="1" ht="11.25">
      <c r="A49" s="65" t="s">
        <v>2897</v>
      </c>
      <c r="B49" s="65" t="s">
        <v>2898</v>
      </c>
    </row>
    <row customHeight="1" ht="11.25">
      <c r="A50" s="65" t="s">
        <v>2899</v>
      </c>
      <c r="B50" s="65" t="s">
        <v>2900</v>
      </c>
    </row>
    <row customHeight="1" ht="11.25">
      <c r="A51" s="65" t="s">
        <v>2901</v>
      </c>
      <c r="B51" s="65" t="s">
        <v>2902</v>
      </c>
    </row>
    <row customHeight="1" ht="11.25">
      <c r="A52" s="65" t="s">
        <v>2903</v>
      </c>
      <c r="B52" s="65" t="s">
        <v>2904</v>
      </c>
    </row>
    <row customHeight="1" ht="11.25">
      <c r="A53" s="65" t="s">
        <v>2905</v>
      </c>
      <c r="B53" s="65" t="s">
        <v>2906</v>
      </c>
    </row>
    <row customHeight="1" ht="11.25">
      <c r="A54" s="65" t="s">
        <v>2907</v>
      </c>
      <c r="B54" s="65" t="s">
        <v>2908</v>
      </c>
    </row>
    <row customHeight="1" ht="11.25">
      <c r="A55" s="65" t="s">
        <v>2909</v>
      </c>
      <c r="B55" s="65" t="s">
        <v>2910</v>
      </c>
    </row>
    <row customHeight="1" ht="11.25">
      <c r="A56" s="65" t="s">
        <v>2911</v>
      </c>
      <c r="B56" s="65" t="s">
        <v>2912</v>
      </c>
    </row>
    <row customHeight="1" ht="11.25">
      <c r="A57" s="65" t="s">
        <v>2913</v>
      </c>
      <c r="B57" s="65" t="s">
        <v>2914</v>
      </c>
    </row>
    <row customHeight="1" ht="11.25">
      <c r="A58" s="65" t="s">
        <v>2915</v>
      </c>
      <c r="B58" s="65" t="s">
        <v>2916</v>
      </c>
    </row>
    <row customHeight="1" ht="11.25">
      <c r="A59" s="65" t="s">
        <v>2917</v>
      </c>
      <c r="B59" s="65" t="s">
        <v>2918</v>
      </c>
    </row>
    <row customHeight="1" ht="11.25">
      <c r="A60" s="65" t="s">
        <v>2919</v>
      </c>
      <c r="B60" s="65" t="s">
        <v>2920</v>
      </c>
    </row>
    <row customHeight="1" ht="11.25">
      <c r="A61" s="65"/>
      <c r="B61" s="65" t="s">
        <v>2921</v>
      </c>
    </row>
    <row customHeight="1" ht="11.25">
      <c r="A62" s="65"/>
      <c r="B62" s="65" t="s">
        <v>2922</v>
      </c>
    </row>
    <row customHeight="1" ht="11.25">
      <c r="A63" s="65"/>
      <c r="B63" s="65" t="s">
        <v>2923</v>
      </c>
    </row>
    <row customHeight="1" ht="11.25">
      <c r="A64" s="65"/>
      <c r="B64" s="65" t="s">
        <v>2924</v>
      </c>
    </row>
    <row customHeight="1" ht="11.25">
      <c r="A65" s="65"/>
      <c r="B65" s="65" t="s">
        <v>2925</v>
      </c>
    </row>
    <row customHeight="1" ht="11.25">
      <c r="A66" s="65"/>
      <c r="B66" s="65" t="s">
        <v>2926</v>
      </c>
    </row>
    <row customHeight="1" ht="11.25">
      <c r="A67" s="65"/>
      <c r="B67" s="65" t="s">
        <v>2927</v>
      </c>
    </row>
    <row customHeight="1" ht="11.25">
      <c r="A68" s="65"/>
      <c r="B68" s="65" t="s">
        <v>2928</v>
      </c>
    </row>
    <row customHeight="1" ht="11.25">
      <c r="A69" s="65"/>
      <c r="B69" s="65" t="s">
        <v>2929</v>
      </c>
    </row>
    <row customHeight="1" ht="11.25">
      <c r="A70" s="65"/>
      <c r="B70" s="65" t="s">
        <v>2930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8DF84-540D-7D7B-A0FA-76DFA723538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2931</v>
      </c>
    </row>
    <row customHeight="1" ht="90">
      <c r="B2" s="95" t="s">
        <v>2932</v>
      </c>
    </row>
    <row customHeight="1" ht="67.5">
      <c r="B3" s="95" t="s">
        <v>2933</v>
      </c>
    </row>
    <row customHeight="1" ht="33.75">
      <c r="B4" s="95" t="s">
        <v>2934</v>
      </c>
    </row>
    <row customHeight="1" ht="11.25">
      <c r="B5" s="95" t="s">
        <v>2935</v>
      </c>
    </row>
    <row customHeight="1" ht="22.5">
      <c r="B6" s="95" t="s">
        <v>2936</v>
      </c>
    </row>
    <row customHeight="1" ht="22.5">
      <c r="B7" s="95" t="s">
        <v>2937</v>
      </c>
    </row>
    <row customHeight="1" ht="22.5">
      <c r="B8" s="95" t="s">
        <v>2938</v>
      </c>
    </row>
    <row customHeight="1" ht="22.5">
      <c r="B9" s="95" t="s">
        <v>2939</v>
      </c>
    </row>
    <row customHeight="1" ht="56.25">
      <c r="B10" s="95" t="s">
        <v>2940</v>
      </c>
    </row>
    <row customHeight="1" ht="12.75">
      <c r="B11" s="160" t="s">
        <v>2941</v>
      </c>
    </row>
    <row customHeight="1" ht="11.25">
      <c r="B12" s="94" t="s">
        <v>2942</v>
      </c>
    </row>
    <row customHeight="1" ht="22.5">
      <c r="B13" s="95" t="s">
        <v>2943</v>
      </c>
    </row>
    <row customHeight="1" ht="67.5">
      <c r="B14" s="95" t="s">
        <v>2944</v>
      </c>
    </row>
    <row customHeight="1" ht="22.5">
      <c r="B15" s="95" t="s">
        <v>2945</v>
      </c>
    </row>
    <row customHeight="1" ht="11.25">
      <c r="B16" s="94" t="s">
        <v>2946</v>
      </c>
      <c r="D16" s="101"/>
    </row>
    <row customHeight="1" ht="33.75">
      <c r="B17" s="95" t="s">
        <v>2947</v>
      </c>
    </row>
    <row customHeight="1" ht="33.75">
      <c r="B18" s="95" t="s">
        <v>2948</v>
      </c>
    </row>
    <row customHeight="1" ht="11.25">
      <c r="B19" s="95" t="s">
        <v>2949</v>
      </c>
    </row>
    <row customHeight="1" ht="33.75">
      <c r="B20" s="95" t="s">
        <v>2950</v>
      </c>
    </row>
    <row customHeight="1" ht="11.25">
      <c r="B21" s="94" t="s">
        <v>2951</v>
      </c>
    </row>
    <row customHeight="1" ht="11.25">
      <c r="B22" s="95" t="s">
        <v>2952</v>
      </c>
    </row>
    <row r="24" customHeight="1" ht="22.5">
      <c r="B24" s="162" t="s">
        <v>2953</v>
      </c>
    </row>
    <row r="26" customHeight="1" ht="11.25">
      <c r="B26" s="94" t="s">
        <v>2954</v>
      </c>
    </row>
    <row customHeight="1" ht="22.5">
      <c r="B27" s="161" t="s">
        <v>396</v>
      </c>
    </row>
    <row customHeight="1" ht="56.25">
      <c r="B28" s="161" t="s">
        <v>2955</v>
      </c>
    </row>
    <row customHeight="1" ht="11.25">
      <c r="B29" s="211" t="s">
        <v>2956</v>
      </c>
    </row>
    <row customHeight="1" ht="22.5">
      <c r="B30" s="161" t="s">
        <v>2957</v>
      </c>
    </row>
    <row r="32" customHeight="1" ht="11.25">
      <c r="A32" s="189"/>
      <c r="B32" s="190" t="s">
        <v>2958</v>
      </c>
    </row>
    <row customHeight="1" ht="14.25">
      <c r="A33" s="191">
        <v>1</v>
      </c>
      <c r="B33" s="192" t="s">
        <v>2959</v>
      </c>
    </row>
    <row customHeight="1" ht="14.25">
      <c r="A34" s="191">
        <v>2</v>
      </c>
      <c r="B34" s="192" t="s">
        <v>2960</v>
      </c>
    </row>
    <row customHeight="1" ht="11.25">
      <c r="B35" s="190" t="s">
        <v>2961</v>
      </c>
    </row>
    <row customHeight="1" ht="11.25">
      <c r="B36" s="192" t="s">
        <v>2962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E8DF8-1C03-E4B8-5B89-8FBCD4DEBC0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352</v>
      </c>
      <c r="I1" s="2218"/>
      <c r="V1" s="1608" t="s">
        <v>14</v>
      </c>
    </row>
    <row s="1636" customFormat="1" customHeight="1" ht="14.25" hidden="1">
      <c r="C2" s="1620"/>
      <c r="D2" s="2234" t="s">
        <v>110</v>
      </c>
      <c r="E2" s="2236"/>
      <c r="F2" s="1626"/>
      <c r="G2" s="1621" t="s">
        <v>110</v>
      </c>
      <c r="H2" s="1624"/>
      <c r="I2" s="1622"/>
      <c r="L2" s="1623"/>
      <c r="M2" s="1623"/>
      <c r="N2" s="1623"/>
      <c r="O2" s="1623" t="s">
        <v>382</v>
      </c>
      <c r="P2" s="1623"/>
      <c r="Q2" s="1623"/>
      <c r="R2" s="1625" t="s">
        <v>381</v>
      </c>
      <c r="S2" s="1625" t="s">
        <v>381</v>
      </c>
      <c r="T2" s="1623"/>
      <c r="U2" s="1623"/>
      <c r="V2" s="1619">
        <v>0</v>
      </c>
    </row>
    <row s="1636" customFormat="1" customHeight="1" ht="14.25" hidden="1">
      <c r="C3" s="1620"/>
      <c r="D3" s="2235"/>
      <c r="E3" s="2237"/>
      <c r="F3" s="406"/>
      <c r="G3" s="870"/>
      <c r="H3" s="870" t="s">
        <v>383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356</v>
      </c>
      <c r="I5" s="703"/>
      <c r="J5" s="703"/>
      <c r="L5" s="1615"/>
      <c r="M5" s="1615"/>
      <c r="N5" s="1615"/>
      <c r="O5" s="1615"/>
      <c r="P5" s="1615"/>
      <c r="Q5" s="1615"/>
      <c r="R5" s="1615"/>
      <c r="S5" s="1615"/>
      <c r="T5" s="1615"/>
      <c r="U5" s="1615"/>
      <c r="V5" s="1614">
        <v>5</v>
      </c>
    </row>
    <row customHeight="1" ht="29.25">
      <c r="C6" s="1517"/>
      <c r="D6" s="2238" t="s">
        <v>384</v>
      </c>
      <c r="E6" s="2238"/>
      <c r="F6" s="2238"/>
      <c r="G6" s="2238"/>
      <c r="H6" s="2238"/>
      <c r="I6" s="2238"/>
      <c r="J6" s="492"/>
      <c r="K6" s="1616"/>
      <c r="V6" s="1608">
        <v>28</v>
      </c>
    </row>
    <row customHeight="1" ht="18">
      <c r="C7" s="1517"/>
      <c r="D7" s="2177" t="str">
        <f>IF(org=0,"Не определено",org)</f>
        <v>АО "Аэропорт Мурманск"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300</v>
      </c>
      <c r="E10" s="2220"/>
      <c r="F10" s="2220"/>
      <c r="G10" s="2220"/>
      <c r="H10" s="2220"/>
      <c r="I10" s="2220"/>
      <c r="J10" s="2224" t="s">
        <v>301</v>
      </c>
      <c r="V10" s="1608">
        <v>14</v>
      </c>
    </row>
    <row customHeight="1" ht="27.299999999999997">
      <c r="C11" s="1517"/>
      <c r="D11" s="2128" t="s">
        <v>88</v>
      </c>
      <c r="E11" s="2224" t="s">
        <v>106</v>
      </c>
      <c r="F11" s="2193" t="s">
        <v>88</v>
      </c>
      <c r="G11" s="2194"/>
      <c r="H11" s="2176" t="s">
        <v>385</v>
      </c>
      <c r="I11" s="2176" t="s">
        <v>386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387</v>
      </c>
      <c r="K14" s="1608"/>
      <c r="R14" s="501" t="s">
        <v>381</v>
      </c>
      <c r="S14" s="501" t="s">
        <v>381</v>
      </c>
      <c r="V14" s="1608">
        <v>14</v>
      </c>
    </row>
    <row customHeight="1" ht="14.699999999999998">
      <c r="A15" s="1608"/>
      <c r="C15" s="1517"/>
      <c r="D15" s="2235"/>
      <c r="E15" s="2237"/>
      <c r="F15" s="406"/>
      <c r="G15" s="870"/>
      <c r="H15" s="870" t="s">
        <v>383</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